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OUD.mmo.cz\users$\dannhoferovair\Documents\RM, ZM, REZERVY, FV od r. 2018\RM, ZM, rezervy 2021\RM 8.6 - zapojení úvěru\"/>
    </mc:Choice>
  </mc:AlternateContent>
  <xr:revisionPtr revIDLastSave="0" documentId="13_ncr:1_{1E9E1BEB-081A-46AE-9C85-A21DFD532F88}" xr6:coauthVersionLast="46" xr6:coauthVersionMax="46" xr10:uidLastSave="{00000000-0000-0000-0000-000000000000}"/>
  <bookViews>
    <workbookView xWindow="-120" yWindow="-120" windowWidth="29040" windowHeight="15840" xr2:uid="{4CE4509D-9400-4451-ADCB-4ED06C7B8DF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C14" i="1"/>
  <c r="I32" i="1"/>
  <c r="I31" i="1"/>
  <c r="I30" i="1"/>
  <c r="I29" i="1"/>
  <c r="I28" i="1"/>
  <c r="I27" i="1"/>
  <c r="G14" i="1"/>
  <c r="G33" i="1"/>
  <c r="E33" i="1"/>
  <c r="H32" i="1"/>
  <c r="H31" i="1"/>
  <c r="H30" i="1"/>
  <c r="H29" i="1"/>
  <c r="H28" i="1"/>
  <c r="H27" i="1"/>
  <c r="I26" i="1"/>
  <c r="H26" i="1"/>
  <c r="I25" i="1"/>
  <c r="H25" i="1"/>
  <c r="I24" i="1"/>
  <c r="F24" i="1"/>
  <c r="F33" i="1" s="1"/>
  <c r="I23" i="1"/>
  <c r="H23" i="1"/>
  <c r="I22" i="1"/>
  <c r="H22" i="1"/>
  <c r="I21" i="1"/>
  <c r="H21" i="1"/>
  <c r="I20" i="1"/>
  <c r="H20" i="1"/>
  <c r="I19" i="1"/>
  <c r="H19" i="1"/>
  <c r="D14" i="1"/>
  <c r="I13" i="1"/>
  <c r="H13" i="1"/>
  <c r="I12" i="1"/>
  <c r="H12" i="1"/>
  <c r="I11" i="1"/>
  <c r="F11" i="1"/>
  <c r="H11" i="1" s="1"/>
  <c r="I10" i="1"/>
  <c r="F10" i="1"/>
  <c r="H10" i="1" s="1"/>
  <c r="I9" i="1"/>
  <c r="H9" i="1"/>
  <c r="I8" i="1"/>
  <c r="F8" i="1"/>
  <c r="H8" i="1" s="1"/>
  <c r="I7" i="1"/>
  <c r="F7" i="1"/>
  <c r="H7" i="1" s="1"/>
  <c r="I6" i="1"/>
  <c r="F6" i="1"/>
  <c r="H6" i="1" s="1"/>
  <c r="I5" i="1"/>
  <c r="H5" i="1"/>
  <c r="E5" i="1"/>
  <c r="E14" i="1" s="1"/>
  <c r="E35" i="1" l="1"/>
  <c r="D35" i="1"/>
  <c r="I14" i="1"/>
  <c r="G35" i="1"/>
  <c r="H24" i="1"/>
  <c r="H33" i="1" s="1"/>
  <c r="I33" i="1"/>
  <c r="H14" i="1"/>
  <c r="F14" i="1"/>
  <c r="F35" i="1" s="1"/>
  <c r="C35" i="1"/>
  <c r="H35" i="1" l="1"/>
  <c r="I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Dannhoferová Irena</author>
  </authors>
  <commentList>
    <comment ref="E6" authorId="0" shapeId="0" xr:uid="{7BB82FC3-D045-422F-824C-F6EC4CCCB41C}">
      <text>
        <r>
          <rPr>
            <b/>
            <sz val="9"/>
            <color indexed="81"/>
            <rFont val="Tahoma"/>
            <family val="2"/>
            <charset val="238"/>
          </rPr>
          <t>Dannhoferová Irena:</t>
        </r>
        <r>
          <rPr>
            <sz val="9"/>
            <color indexed="81"/>
            <rFont val="Tahoma"/>
            <family val="2"/>
            <charset val="238"/>
          </rPr>
          <t xml:space="preserve">
SR 30 000 tis. Kč</t>
        </r>
      </text>
    </comment>
  </commentList>
</comments>
</file>

<file path=xl/sharedStrings.xml><?xml version="1.0" encoding="utf-8"?>
<sst xmlns="http://schemas.openxmlformats.org/spreadsheetml/2006/main" count="48" uniqueCount="34">
  <si>
    <t>ORG</t>
  </si>
  <si>
    <t>AKCE ostatní</t>
  </si>
  <si>
    <t>celkem</t>
  </si>
  <si>
    <t>UR</t>
  </si>
  <si>
    <t>skut.</t>
  </si>
  <si>
    <t>SR</t>
  </si>
  <si>
    <t xml:space="preserve">Rekonstrukce a modernizace DK Poklad  </t>
  </si>
  <si>
    <t>Univerzitní zázemí sportu a behaviorálního zdraví Ostravská univerzita - podzemní parkoviště</t>
  </si>
  <si>
    <t>Rekonstrukce historické budovy bývalých jatek pro účely galerie PLATO Ostrava</t>
  </si>
  <si>
    <t>Areál ZOO - expozice makaka lvího, gibonů a kopytníci</t>
  </si>
  <si>
    <t>Parkovací objekty DK Poklad</t>
  </si>
  <si>
    <t>MOb Krásné Pole - návratná financí výpomoc - Dům seniorů v Kr. Poli</t>
  </si>
  <si>
    <t>HRA - Novostavba MŠ, ul. Bažanova, Ostrava-Hrabová</t>
  </si>
  <si>
    <t>Multifunkční parkovací dům u Městské nemocnice Ostrava</t>
  </si>
  <si>
    <t>Revitalizace okolí řeky Ostravice (Havlíčkovo nábřeží)</t>
  </si>
  <si>
    <t>Rekonstrukce sběrače D Přívoz</t>
  </si>
  <si>
    <t>Rekonstrukce DN 1 a 3 Přívoz</t>
  </si>
  <si>
    <t>Kanalizace splašková Plesná - II.et., 2.část</t>
  </si>
  <si>
    <t>Rekonstrukce kanalizace na Prokešově náměstí</t>
  </si>
  <si>
    <t>Odkanalizování ulic K Odře a Smrčkova vč. komunikace</t>
  </si>
  <si>
    <t>Kanalizace a ČOV Koblov</t>
  </si>
  <si>
    <t>Rekonstrukce vodovodu a kanalizace Bartovice - komunikace</t>
  </si>
  <si>
    <t>Rekosntrukce a prodloužení sběrače B do Radvanic</t>
  </si>
  <si>
    <t>Rekonstrukce kanalizace a vodovodu Moravská</t>
  </si>
  <si>
    <t>Kanalizace Nová Bělá - dešťové vody</t>
  </si>
  <si>
    <t>Rekonstrukce ČSOV Hlučínská</t>
  </si>
  <si>
    <t>Rekonstrukce kompresorů pro míchání VN na ÚČOV</t>
  </si>
  <si>
    <t>ČSOV VTP Poruba - instalace strojně stíraných česlí</t>
  </si>
  <si>
    <t>CELKEM</t>
  </si>
  <si>
    <t>Čerpání úvěru poskytnutého ČS, a.s. k 31.5.2021</t>
  </si>
  <si>
    <t>Kanalizace Nová Bělá - III. etapa</t>
  </si>
  <si>
    <t>ÚHRN</t>
  </si>
  <si>
    <t>VODOHOSPODÁŘSKÉ AKCE</t>
  </si>
  <si>
    <t xml:space="preserve">UR - upravený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</si>
</sst>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3" fontId="3" fillId="0" borderId="11" xfId="0" applyNumberFormat="1" applyFont="1" applyBorder="1"/>
    <xf numFmtId="4" fontId="0" fillId="0" borderId="12" xfId="0" applyNumberFormat="1" applyBorder="1"/>
    <xf numFmtId="3" fontId="0" fillId="0" borderId="11" xfId="0" applyNumberFormat="1" applyBorder="1"/>
    <xf numFmtId="3" fontId="0" fillId="0" borderId="10" xfId="0" applyNumberFormat="1" applyBorder="1"/>
    <xf numFmtId="0" fontId="0" fillId="0" borderId="13" xfId="0" applyBorder="1"/>
    <xf numFmtId="0" fontId="0" fillId="0" borderId="14" xfId="0" applyBorder="1"/>
    <xf numFmtId="3" fontId="3" fillId="0" borderId="15" xfId="0" applyNumberFormat="1" applyFont="1" applyBorder="1"/>
    <xf numFmtId="4" fontId="0" fillId="0" borderId="16" xfId="0" applyNumberFormat="1" applyBorder="1"/>
    <xf numFmtId="3" fontId="0" fillId="0" borderId="15" xfId="0" applyNumberFormat="1" applyBorder="1"/>
    <xf numFmtId="3" fontId="0" fillId="0" borderId="14" xfId="0" applyNumberFormat="1" applyBorder="1"/>
    <xf numFmtId="0" fontId="0" fillId="0" borderId="17" xfId="0" applyBorder="1"/>
    <xf numFmtId="0" fontId="0" fillId="0" borderId="18" xfId="0" applyBorder="1"/>
    <xf numFmtId="3" fontId="0" fillId="0" borderId="19" xfId="0" applyNumberFormat="1" applyBorder="1"/>
    <xf numFmtId="4" fontId="0" fillId="0" borderId="20" xfId="0" applyNumberFormat="1" applyBorder="1"/>
    <xf numFmtId="3" fontId="0" fillId="0" borderId="18" xfId="0" applyNumberFormat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4" fontId="0" fillId="0" borderId="8" xfId="0" applyNumberFormat="1" applyBorder="1"/>
    <xf numFmtId="3" fontId="0" fillId="0" borderId="6" xfId="0" applyNumberFormat="1" applyBorder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1" fillId="0" borderId="0" xfId="0" applyFont="1"/>
    <xf numFmtId="3" fontId="1" fillId="0" borderId="0" xfId="0" applyNumberFormat="1" applyFont="1"/>
    <xf numFmtId="4" fontId="0" fillId="0" borderId="0" xfId="0" applyNumberFormat="1"/>
    <xf numFmtId="3" fontId="1" fillId="0" borderId="25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5" fillId="0" borderId="0" xfId="0" applyFont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3" fontId="1" fillId="0" borderId="23" xfId="0" applyNumberFormat="1" applyFont="1" applyBorder="1"/>
    <xf numFmtId="4" fontId="1" fillId="0" borderId="24" xfId="0" applyNumberFormat="1" applyFont="1" applyBorder="1"/>
    <xf numFmtId="3" fontId="1" fillId="0" borderId="22" xfId="0" applyNumberFormat="1" applyFont="1" applyBorder="1"/>
    <xf numFmtId="0" fontId="1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27" xfId="0" applyNumberFormat="1" applyFont="1" applyBorder="1"/>
    <xf numFmtId="0" fontId="1" fillId="0" borderId="29" xfId="0" applyFont="1" applyBorder="1" applyAlignment="1"/>
    <xf numFmtId="0" fontId="1" fillId="0" borderId="28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0B0FE-5AB6-4340-86A1-4171C8E0D4F8}">
  <sheetPr>
    <pageSetUpPr fitToPage="1"/>
  </sheetPr>
  <dimension ref="A1:I37"/>
  <sheetViews>
    <sheetView showGridLines="0" tabSelected="1" workbookViewId="0">
      <selection activeCell="B48" sqref="B48"/>
    </sheetView>
  </sheetViews>
  <sheetFormatPr defaultRowHeight="15" x14ac:dyDescent="0.25"/>
  <cols>
    <col min="2" max="2" width="85" customWidth="1"/>
    <col min="3" max="3" width="11.7109375" customWidth="1"/>
    <col min="4" max="4" width="15.7109375" customWidth="1"/>
    <col min="5" max="5" width="11.7109375" hidden="1" customWidth="1"/>
    <col min="6" max="6" width="11.7109375" customWidth="1"/>
    <col min="7" max="7" width="15.7109375" customWidth="1"/>
    <col min="8" max="8" width="11.7109375" customWidth="1"/>
    <col min="9" max="9" width="15.7109375" customWidth="1"/>
  </cols>
  <sheetData>
    <row r="1" spans="1:9" ht="18.75" x14ac:dyDescent="0.3">
      <c r="A1" s="1" t="s">
        <v>29</v>
      </c>
    </row>
    <row r="2" spans="1:9" ht="15.75" thickBot="1" x14ac:dyDescent="0.3"/>
    <row r="3" spans="1:9" x14ac:dyDescent="0.25">
      <c r="A3" s="44" t="s">
        <v>0</v>
      </c>
      <c r="B3" s="46" t="s">
        <v>1</v>
      </c>
      <c r="C3" s="48">
        <v>2020</v>
      </c>
      <c r="D3" s="49"/>
      <c r="E3" s="50">
        <v>2021</v>
      </c>
      <c r="F3" s="51"/>
      <c r="G3" s="52"/>
      <c r="H3" s="50" t="s">
        <v>2</v>
      </c>
      <c r="I3" s="52"/>
    </row>
    <row r="4" spans="1:9" ht="15.75" thickBot="1" x14ac:dyDescent="0.3">
      <c r="A4" s="45"/>
      <c r="B4" s="47"/>
      <c r="C4" s="2" t="s">
        <v>3</v>
      </c>
      <c r="D4" s="3" t="s">
        <v>4</v>
      </c>
      <c r="E4" s="4" t="s">
        <v>5</v>
      </c>
      <c r="F4" s="5" t="s">
        <v>3</v>
      </c>
      <c r="G4" s="3" t="s">
        <v>4</v>
      </c>
      <c r="H4" s="4" t="s">
        <v>3</v>
      </c>
      <c r="I4" s="3" t="s">
        <v>4</v>
      </c>
    </row>
    <row r="5" spans="1:9" ht="15.75" thickTop="1" x14ac:dyDescent="0.25">
      <c r="A5" s="6">
        <v>4259</v>
      </c>
      <c r="B5" s="7" t="s">
        <v>6</v>
      </c>
      <c r="C5" s="8">
        <v>67376</v>
      </c>
      <c r="D5" s="9">
        <v>67375999.719999999</v>
      </c>
      <c r="E5" s="10">
        <f>SUM(125000+20000)</f>
        <v>145000</v>
      </c>
      <c r="F5" s="11">
        <v>145000</v>
      </c>
      <c r="G5" s="9">
        <v>108673723.5</v>
      </c>
      <c r="H5" s="10">
        <f>SUM(C5+F5)</f>
        <v>212376</v>
      </c>
      <c r="I5" s="9">
        <f>SUM(D5+G5)</f>
        <v>176049723.22</v>
      </c>
    </row>
    <row r="6" spans="1:9" x14ac:dyDescent="0.25">
      <c r="A6" s="12">
        <v>3275</v>
      </c>
      <c r="B6" s="13" t="s">
        <v>7</v>
      </c>
      <c r="C6" s="14">
        <v>85500</v>
      </c>
      <c r="D6" s="15">
        <v>85486851.329999998</v>
      </c>
      <c r="E6" s="16">
        <v>30000</v>
      </c>
      <c r="F6" s="17">
        <f>SUM(30000+20000+20000+13)</f>
        <v>70013</v>
      </c>
      <c r="G6" s="15">
        <v>54799700.990000002</v>
      </c>
      <c r="H6" s="10">
        <f t="shared" ref="H6:I13" si="0">SUM(C6+F6)</f>
        <v>155513</v>
      </c>
      <c r="I6" s="15">
        <f t="shared" si="0"/>
        <v>140286552.31999999</v>
      </c>
    </row>
    <row r="7" spans="1:9" x14ac:dyDescent="0.25">
      <c r="A7" s="12">
        <v>8211</v>
      </c>
      <c r="B7" s="13" t="s">
        <v>8</v>
      </c>
      <c r="C7" s="14">
        <v>19401</v>
      </c>
      <c r="D7" s="15">
        <v>16885761.25</v>
      </c>
      <c r="E7" s="16">
        <v>23599</v>
      </c>
      <c r="F7" s="17">
        <f>SUM(E7+55000)+2515</f>
        <v>81114</v>
      </c>
      <c r="G7" s="15">
        <v>24621480.390000001</v>
      </c>
      <c r="H7" s="10">
        <f t="shared" si="0"/>
        <v>100515</v>
      </c>
      <c r="I7" s="15">
        <f t="shared" si="0"/>
        <v>41507241.640000001</v>
      </c>
    </row>
    <row r="8" spans="1:9" x14ac:dyDescent="0.25">
      <c r="A8" s="12">
        <v>8222</v>
      </c>
      <c r="B8" s="13" t="s">
        <v>9</v>
      </c>
      <c r="C8" s="14">
        <v>14600</v>
      </c>
      <c r="D8" s="15">
        <v>7590866.7300000004</v>
      </c>
      <c r="E8" s="16">
        <v>20570</v>
      </c>
      <c r="F8" s="17">
        <f>SUM(E8+25000)+7009</f>
        <v>52579</v>
      </c>
      <c r="G8" s="15">
        <v>20266327.460000001</v>
      </c>
      <c r="H8" s="10">
        <f t="shared" si="0"/>
        <v>67179</v>
      </c>
      <c r="I8" s="15">
        <f t="shared" si="0"/>
        <v>27857194.190000001</v>
      </c>
    </row>
    <row r="9" spans="1:9" x14ac:dyDescent="0.25">
      <c r="A9" s="18">
        <v>3192</v>
      </c>
      <c r="B9" s="19" t="s">
        <v>10</v>
      </c>
      <c r="C9" s="20">
        <v>0</v>
      </c>
      <c r="D9" s="21">
        <v>0</v>
      </c>
      <c r="E9" s="20"/>
      <c r="F9" s="22">
        <v>2000</v>
      </c>
      <c r="G9" s="21">
        <v>1461799.94</v>
      </c>
      <c r="H9" s="10">
        <f t="shared" si="0"/>
        <v>2000</v>
      </c>
      <c r="I9" s="15">
        <f t="shared" si="0"/>
        <v>1461799.94</v>
      </c>
    </row>
    <row r="10" spans="1:9" hidden="1" x14ac:dyDescent="0.25">
      <c r="A10" s="12">
        <v>618</v>
      </c>
      <c r="B10" s="13" t="s">
        <v>11</v>
      </c>
      <c r="C10" s="16"/>
      <c r="D10" s="15"/>
      <c r="E10" s="16">
        <v>1580</v>
      </c>
      <c r="F10" s="17">
        <f>SUM(E10-1580)</f>
        <v>0</v>
      </c>
      <c r="G10" s="15">
        <v>0</v>
      </c>
      <c r="H10" s="10">
        <f t="shared" si="0"/>
        <v>0</v>
      </c>
      <c r="I10" s="15">
        <f t="shared" si="0"/>
        <v>0</v>
      </c>
    </row>
    <row r="11" spans="1:9" hidden="1" x14ac:dyDescent="0.25">
      <c r="A11" s="12">
        <v>621</v>
      </c>
      <c r="B11" s="13" t="s">
        <v>12</v>
      </c>
      <c r="C11" s="16"/>
      <c r="D11" s="15"/>
      <c r="E11" s="16"/>
      <c r="F11" s="17">
        <f>SUM(10000-10000)</f>
        <v>0</v>
      </c>
      <c r="G11" s="15">
        <v>0</v>
      </c>
      <c r="H11" s="10">
        <f t="shared" si="0"/>
        <v>0</v>
      </c>
      <c r="I11" s="15">
        <f t="shared" si="0"/>
        <v>0</v>
      </c>
    </row>
    <row r="12" spans="1:9" x14ac:dyDescent="0.25">
      <c r="A12" s="18">
        <v>8204</v>
      </c>
      <c r="B12" s="19" t="s">
        <v>13</v>
      </c>
      <c r="C12" s="20">
        <v>0</v>
      </c>
      <c r="D12" s="21">
        <v>0</v>
      </c>
      <c r="E12" s="20"/>
      <c r="F12" s="22">
        <v>6000</v>
      </c>
      <c r="G12" s="21">
        <v>4376067</v>
      </c>
      <c r="H12" s="10">
        <f t="shared" si="0"/>
        <v>6000</v>
      </c>
      <c r="I12" s="15">
        <f t="shared" si="0"/>
        <v>4376067</v>
      </c>
    </row>
    <row r="13" spans="1:9" ht="15.75" thickBot="1" x14ac:dyDescent="0.3">
      <c r="A13" s="23">
        <v>8210</v>
      </c>
      <c r="B13" s="24" t="s">
        <v>14</v>
      </c>
      <c r="C13" s="25">
        <v>0</v>
      </c>
      <c r="D13" s="26">
        <v>0</v>
      </c>
      <c r="E13" s="25"/>
      <c r="F13" s="27">
        <v>4000</v>
      </c>
      <c r="G13" s="26">
        <v>0</v>
      </c>
      <c r="H13" s="25">
        <f t="shared" si="0"/>
        <v>4000</v>
      </c>
      <c r="I13" s="26">
        <f t="shared" si="0"/>
        <v>0</v>
      </c>
    </row>
    <row r="14" spans="1:9" s="31" customFormat="1" ht="16.5" thickTop="1" thickBot="1" x14ac:dyDescent="0.3">
      <c r="A14" s="38"/>
      <c r="B14" s="39" t="s">
        <v>28</v>
      </c>
      <c r="C14" s="40">
        <f>SUM(C5:C9)</f>
        <v>186877</v>
      </c>
      <c r="D14" s="41">
        <f>SUM(D5:D9)</f>
        <v>177339479.03</v>
      </c>
      <c r="E14" s="40">
        <f>SUM(E5:E13)</f>
        <v>220749</v>
      </c>
      <c r="F14" s="42">
        <f>SUM(F5:F13)</f>
        <v>360706</v>
      </c>
      <c r="G14" s="41">
        <f>SUM(G5:G13)</f>
        <v>214199099.28</v>
      </c>
      <c r="H14" s="40">
        <f>SUM(H5:H13)</f>
        <v>547583</v>
      </c>
      <c r="I14" s="41">
        <f>SUM(I5:I13)</f>
        <v>391538578.30999994</v>
      </c>
    </row>
    <row r="15" spans="1:9" x14ac:dyDescent="0.25">
      <c r="C15" s="28"/>
      <c r="H15" s="29"/>
      <c r="I15" s="30"/>
    </row>
    <row r="16" spans="1:9" ht="15.75" thickBot="1" x14ac:dyDescent="0.3">
      <c r="C16" s="28"/>
    </row>
    <row r="17" spans="1:9" x14ac:dyDescent="0.25">
      <c r="A17" s="44" t="s">
        <v>0</v>
      </c>
      <c r="B17" s="46" t="s">
        <v>32</v>
      </c>
      <c r="C17" s="48">
        <v>2020</v>
      </c>
      <c r="D17" s="49"/>
      <c r="E17" s="50">
        <v>2021</v>
      </c>
      <c r="F17" s="51"/>
      <c r="G17" s="52"/>
      <c r="H17" s="50" t="s">
        <v>2</v>
      </c>
      <c r="I17" s="52"/>
    </row>
    <row r="18" spans="1:9" ht="15.75" thickBot="1" x14ac:dyDescent="0.3">
      <c r="A18" s="45"/>
      <c r="B18" s="47"/>
      <c r="C18" s="2" t="s">
        <v>3</v>
      </c>
      <c r="D18" s="3" t="s">
        <v>4</v>
      </c>
      <c r="E18" s="4" t="s">
        <v>5</v>
      </c>
      <c r="F18" s="5" t="s">
        <v>3</v>
      </c>
      <c r="G18" s="3" t="s">
        <v>4</v>
      </c>
      <c r="H18" s="4" t="s">
        <v>3</v>
      </c>
      <c r="I18" s="3" t="s">
        <v>4</v>
      </c>
    </row>
    <row r="19" spans="1:9" ht="15.75" thickTop="1" x14ac:dyDescent="0.25">
      <c r="A19" s="6">
        <v>7362</v>
      </c>
      <c r="B19" s="7" t="s">
        <v>15</v>
      </c>
      <c r="C19" s="8">
        <v>6000</v>
      </c>
      <c r="D19" s="9">
        <v>6000000</v>
      </c>
      <c r="E19" s="10"/>
      <c r="F19" s="11">
        <v>20000</v>
      </c>
      <c r="G19" s="9">
        <v>0</v>
      </c>
      <c r="H19" s="10">
        <f>SUM(C19+F19)</f>
        <v>26000</v>
      </c>
      <c r="I19" s="9">
        <f>SUM(D19+G19)</f>
        <v>6000000</v>
      </c>
    </row>
    <row r="20" spans="1:9" x14ac:dyDescent="0.25">
      <c r="A20" s="12">
        <v>7295</v>
      </c>
      <c r="B20" s="13" t="s">
        <v>16</v>
      </c>
      <c r="C20" s="14">
        <v>7000</v>
      </c>
      <c r="D20" s="15">
        <v>7000000</v>
      </c>
      <c r="E20" s="16"/>
      <c r="F20" s="17">
        <v>10000</v>
      </c>
      <c r="G20" s="15">
        <v>3141704.5</v>
      </c>
      <c r="H20" s="10">
        <f t="shared" ref="H20:I32" si="1">SUM(C20+F20)</f>
        <v>17000</v>
      </c>
      <c r="I20" s="15">
        <f t="shared" si="1"/>
        <v>10141704.5</v>
      </c>
    </row>
    <row r="21" spans="1:9" x14ac:dyDescent="0.25">
      <c r="A21" s="12">
        <v>7091</v>
      </c>
      <c r="B21" s="13" t="s">
        <v>17</v>
      </c>
      <c r="C21" s="14">
        <v>8000</v>
      </c>
      <c r="D21" s="15">
        <v>8000000</v>
      </c>
      <c r="E21" s="16"/>
      <c r="F21" s="17">
        <v>0</v>
      </c>
      <c r="G21" s="15">
        <v>0</v>
      </c>
      <c r="H21" s="10">
        <f t="shared" si="1"/>
        <v>8000</v>
      </c>
      <c r="I21" s="15">
        <f t="shared" si="1"/>
        <v>8000000</v>
      </c>
    </row>
    <row r="22" spans="1:9" x14ac:dyDescent="0.25">
      <c r="A22" s="12">
        <v>7449</v>
      </c>
      <c r="B22" s="13" t="s">
        <v>18</v>
      </c>
      <c r="C22" s="14">
        <v>1635</v>
      </c>
      <c r="D22" s="15">
        <v>1635000</v>
      </c>
      <c r="E22" s="16">
        <v>365</v>
      </c>
      <c r="F22" s="17">
        <v>365</v>
      </c>
      <c r="G22" s="15">
        <v>174717.91</v>
      </c>
      <c r="H22" s="10">
        <f t="shared" si="1"/>
        <v>2000</v>
      </c>
      <c r="I22" s="15">
        <f t="shared" si="1"/>
        <v>1809717.91</v>
      </c>
    </row>
    <row r="23" spans="1:9" x14ac:dyDescent="0.25">
      <c r="A23" s="12">
        <v>7356</v>
      </c>
      <c r="B23" s="13" t="s">
        <v>19</v>
      </c>
      <c r="C23" s="14">
        <v>1000</v>
      </c>
      <c r="D23" s="15">
        <v>1000000</v>
      </c>
      <c r="E23" s="16"/>
      <c r="F23" s="17">
        <v>4400</v>
      </c>
      <c r="G23" s="15">
        <v>0</v>
      </c>
      <c r="H23" s="10">
        <f t="shared" si="1"/>
        <v>5400</v>
      </c>
      <c r="I23" s="15">
        <f t="shared" si="1"/>
        <v>1000000</v>
      </c>
    </row>
    <row r="24" spans="1:9" x14ac:dyDescent="0.25">
      <c r="A24" s="12">
        <v>7257</v>
      </c>
      <c r="B24" s="13" t="s">
        <v>20</v>
      </c>
      <c r="C24" s="14">
        <v>2500</v>
      </c>
      <c r="D24" s="15">
        <v>2500000</v>
      </c>
      <c r="E24" s="16"/>
      <c r="F24" s="17">
        <f>7500+25000</f>
        <v>32500</v>
      </c>
      <c r="G24" s="15">
        <v>0</v>
      </c>
      <c r="H24" s="10">
        <f t="shared" si="1"/>
        <v>35000</v>
      </c>
      <c r="I24" s="15">
        <f t="shared" si="1"/>
        <v>2500000</v>
      </c>
    </row>
    <row r="25" spans="1:9" x14ac:dyDescent="0.25">
      <c r="A25" s="18">
        <v>7332</v>
      </c>
      <c r="B25" s="19" t="s">
        <v>21</v>
      </c>
      <c r="C25" s="20">
        <v>0</v>
      </c>
      <c r="D25" s="21">
        <v>0</v>
      </c>
      <c r="E25" s="20"/>
      <c r="F25" s="22">
        <v>41000</v>
      </c>
      <c r="G25" s="21">
        <v>10433769.51</v>
      </c>
      <c r="H25" s="10">
        <f t="shared" si="1"/>
        <v>41000</v>
      </c>
      <c r="I25" s="15">
        <f t="shared" si="1"/>
        <v>10433769.51</v>
      </c>
    </row>
    <row r="26" spans="1:9" x14ac:dyDescent="0.25">
      <c r="A26" s="18">
        <v>7040</v>
      </c>
      <c r="B26" s="19" t="s">
        <v>22</v>
      </c>
      <c r="C26" s="20">
        <v>0</v>
      </c>
      <c r="D26" s="21">
        <v>0</v>
      </c>
      <c r="E26" s="20"/>
      <c r="F26" s="22">
        <v>12000</v>
      </c>
      <c r="G26" s="21">
        <v>0</v>
      </c>
      <c r="H26" s="10">
        <f t="shared" si="1"/>
        <v>12000</v>
      </c>
      <c r="I26" s="15">
        <f t="shared" si="1"/>
        <v>0</v>
      </c>
    </row>
    <row r="27" spans="1:9" x14ac:dyDescent="0.25">
      <c r="A27" s="18">
        <v>7319</v>
      </c>
      <c r="B27" s="19" t="s">
        <v>23</v>
      </c>
      <c r="C27" s="20">
        <v>0</v>
      </c>
      <c r="D27" s="21">
        <v>0</v>
      </c>
      <c r="E27" s="20"/>
      <c r="F27" s="22">
        <v>8000</v>
      </c>
      <c r="G27" s="21">
        <v>0</v>
      </c>
      <c r="H27" s="10">
        <f t="shared" si="1"/>
        <v>8000</v>
      </c>
      <c r="I27" s="15">
        <f t="shared" si="1"/>
        <v>0</v>
      </c>
    </row>
    <row r="28" spans="1:9" x14ac:dyDescent="0.25">
      <c r="A28" s="18">
        <v>7213</v>
      </c>
      <c r="B28" s="19" t="s">
        <v>30</v>
      </c>
      <c r="C28" s="20">
        <v>0</v>
      </c>
      <c r="D28" s="21">
        <v>0</v>
      </c>
      <c r="E28" s="20"/>
      <c r="F28" s="22">
        <v>8000</v>
      </c>
      <c r="G28" s="21">
        <v>0</v>
      </c>
      <c r="H28" s="10">
        <f t="shared" si="1"/>
        <v>8000</v>
      </c>
      <c r="I28" s="15">
        <f t="shared" si="1"/>
        <v>0</v>
      </c>
    </row>
    <row r="29" spans="1:9" x14ac:dyDescent="0.25">
      <c r="A29" s="18">
        <v>7473</v>
      </c>
      <c r="B29" s="19" t="s">
        <v>24</v>
      </c>
      <c r="C29" s="20">
        <v>0</v>
      </c>
      <c r="D29" s="21">
        <v>0</v>
      </c>
      <c r="E29" s="20"/>
      <c r="F29" s="22">
        <v>7000</v>
      </c>
      <c r="G29" s="21">
        <v>0</v>
      </c>
      <c r="H29" s="10">
        <f t="shared" si="1"/>
        <v>7000</v>
      </c>
      <c r="I29" s="15">
        <f t="shared" si="1"/>
        <v>0</v>
      </c>
    </row>
    <row r="30" spans="1:9" x14ac:dyDescent="0.25">
      <c r="A30" s="18">
        <v>7326</v>
      </c>
      <c r="B30" s="19" t="s">
        <v>25</v>
      </c>
      <c r="C30" s="20">
        <v>0</v>
      </c>
      <c r="D30" s="21">
        <v>0</v>
      </c>
      <c r="E30" s="20"/>
      <c r="F30" s="22">
        <v>8000</v>
      </c>
      <c r="G30" s="21">
        <v>0</v>
      </c>
      <c r="H30" s="10">
        <f t="shared" si="1"/>
        <v>8000</v>
      </c>
      <c r="I30" s="15">
        <f t="shared" si="1"/>
        <v>0</v>
      </c>
    </row>
    <row r="31" spans="1:9" x14ac:dyDescent="0.25">
      <c r="A31" s="18">
        <v>7423</v>
      </c>
      <c r="B31" s="19" t="s">
        <v>26</v>
      </c>
      <c r="C31" s="20">
        <v>0</v>
      </c>
      <c r="D31" s="21">
        <v>0</v>
      </c>
      <c r="E31" s="20"/>
      <c r="F31" s="22">
        <v>3500</v>
      </c>
      <c r="G31" s="21">
        <v>3401880.64</v>
      </c>
      <c r="H31" s="10">
        <f t="shared" si="1"/>
        <v>3500</v>
      </c>
      <c r="I31" s="15">
        <f t="shared" si="1"/>
        <v>3401880.64</v>
      </c>
    </row>
    <row r="32" spans="1:9" ht="15.75" thickBot="1" x14ac:dyDescent="0.3">
      <c r="A32" s="23">
        <v>7435</v>
      </c>
      <c r="B32" s="24" t="s">
        <v>27</v>
      </c>
      <c r="C32" s="25">
        <v>0</v>
      </c>
      <c r="D32" s="26">
        <v>0</v>
      </c>
      <c r="E32" s="25"/>
      <c r="F32" s="27">
        <v>1200</v>
      </c>
      <c r="G32" s="26"/>
      <c r="H32" s="25">
        <f t="shared" si="1"/>
        <v>1200</v>
      </c>
      <c r="I32" s="26">
        <f t="shared" si="1"/>
        <v>0</v>
      </c>
    </row>
    <row r="33" spans="1:9" s="31" customFormat="1" ht="16.5" thickTop="1" thickBot="1" x14ac:dyDescent="0.3">
      <c r="A33" s="38"/>
      <c r="B33" s="39" t="s">
        <v>28</v>
      </c>
      <c r="C33" s="40">
        <f t="shared" ref="C33:I33" si="2">SUM(C19:C32)</f>
        <v>26135</v>
      </c>
      <c r="D33" s="41">
        <f t="shared" si="2"/>
        <v>26135000</v>
      </c>
      <c r="E33" s="40">
        <f t="shared" si="2"/>
        <v>365</v>
      </c>
      <c r="F33" s="42">
        <f t="shared" si="2"/>
        <v>155965</v>
      </c>
      <c r="G33" s="41">
        <f t="shared" si="2"/>
        <v>17152072.559999999</v>
      </c>
      <c r="H33" s="40">
        <f t="shared" si="2"/>
        <v>182100</v>
      </c>
      <c r="I33" s="41">
        <f t="shared" si="2"/>
        <v>43287072.560000002</v>
      </c>
    </row>
    <row r="34" spans="1:9" ht="15.75" thickBot="1" x14ac:dyDescent="0.3">
      <c r="A34" s="31"/>
      <c r="B34" s="31"/>
      <c r="C34" s="32"/>
      <c r="H34" s="28"/>
      <c r="I34" s="33"/>
    </row>
    <row r="35" spans="1:9" ht="15.75" thickBot="1" x14ac:dyDescent="0.3">
      <c r="A35" s="54"/>
      <c r="B35" s="55" t="s">
        <v>31</v>
      </c>
      <c r="C35" s="53">
        <f t="shared" ref="C35:I35" si="3">SUM(C14+C33)</f>
        <v>213012</v>
      </c>
      <c r="D35" s="35">
        <f t="shared" si="3"/>
        <v>203474479.03</v>
      </c>
      <c r="E35" s="34">
        <f t="shared" si="3"/>
        <v>221114</v>
      </c>
      <c r="F35" s="34">
        <f t="shared" si="3"/>
        <v>516671</v>
      </c>
      <c r="G35" s="35">
        <f t="shared" si="3"/>
        <v>231351171.84</v>
      </c>
      <c r="H35" s="34">
        <f t="shared" si="3"/>
        <v>729683</v>
      </c>
      <c r="I35" s="36">
        <f t="shared" si="3"/>
        <v>434825650.86999995</v>
      </c>
    </row>
    <row r="36" spans="1:9" x14ac:dyDescent="0.25">
      <c r="E36" s="28"/>
      <c r="F36" s="28"/>
      <c r="G36" s="37"/>
      <c r="I36" s="33"/>
    </row>
    <row r="37" spans="1:9" x14ac:dyDescent="0.25">
      <c r="B37" s="43" t="s">
        <v>33</v>
      </c>
      <c r="C37" s="28"/>
      <c r="D37" s="33"/>
      <c r="F37" s="28"/>
      <c r="G37" s="33"/>
      <c r="H37" s="28"/>
      <c r="I37" s="33"/>
    </row>
  </sheetData>
  <mergeCells count="10">
    <mergeCell ref="A3:A4"/>
    <mergeCell ref="B3:B4"/>
    <mergeCell ref="C3:D3"/>
    <mergeCell ref="E3:G3"/>
    <mergeCell ref="H3:I3"/>
    <mergeCell ref="A17:A18"/>
    <mergeCell ref="B17:B18"/>
    <mergeCell ref="C17:D17"/>
    <mergeCell ref="E17:G17"/>
    <mergeCell ref="H17:I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headerFooter>
    <oddHeader>&amp;RPříloha č. 1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Dannhoferová Irena</dc:creator>
  <cp:lastModifiedBy>Dannhoferová Irena</cp:lastModifiedBy>
  <cp:lastPrinted>2021-06-07T05:07:31Z</cp:lastPrinted>
  <dcterms:created xsi:type="dcterms:W3CDTF">2021-06-07T04:52:16Z</dcterms:created>
  <dcterms:modified xsi:type="dcterms:W3CDTF">2021-06-07T13:57:19Z</dcterms:modified>
</cp:coreProperties>
</file>