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75" windowWidth="9405" windowHeight="4395" activeTab="0"/>
  </bookViews>
  <sheets>
    <sheet name="PO 1-2017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<sst xmlns="http://schemas.openxmlformats.org/spreadsheetml/2006/main" count="85" uniqueCount="51">
  <si>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organizace</t>
  </si>
  <si>
    <t>celkové</t>
  </si>
  <si>
    <t>výnosy</t>
  </si>
  <si>
    <t>náklady</t>
  </si>
  <si>
    <t>skupina 3</t>
  </si>
  <si>
    <t>Zoologická zahrada</t>
  </si>
  <si>
    <t>ND moravskoslezské</t>
  </si>
  <si>
    <t>Ostravské muzeum</t>
  </si>
  <si>
    <t>skupina 4</t>
  </si>
  <si>
    <t>neinvestiční</t>
  </si>
  <si>
    <t>v tis. Kč</t>
  </si>
  <si>
    <t>fond odměn</t>
  </si>
  <si>
    <t xml:space="preserve">soc. věci a politika zam. </t>
  </si>
  <si>
    <t xml:space="preserve">                                             Přehled hospodaření příspěvkových organizací</t>
  </si>
  <si>
    <t>služby pro obyvatelstvo</t>
  </si>
  <si>
    <t>Divadlo loutek Ostrava</t>
  </si>
  <si>
    <t>Knihovna města Ostravy</t>
  </si>
  <si>
    <t>rezervní fond</t>
  </si>
  <si>
    <t>Příl. č. 8</t>
  </si>
  <si>
    <t xml:space="preserve"> výsledek hospodaření</t>
  </si>
  <si>
    <t>výsledek hospodaření</t>
  </si>
  <si>
    <t>odpisy</t>
  </si>
  <si>
    <t>Čtyřlístek</t>
  </si>
  <si>
    <t>Domov pro seniory Kamenec</t>
  </si>
  <si>
    <t>Domov pro seniory Iris</t>
  </si>
  <si>
    <t>SVČ Korunka</t>
  </si>
  <si>
    <t>SVČ Zábřeh</t>
  </si>
  <si>
    <t>DDM Poruba</t>
  </si>
  <si>
    <t>MP</t>
  </si>
  <si>
    <t xml:space="preserve"> v tom</t>
  </si>
  <si>
    <t>Rozdělení VH</t>
  </si>
  <si>
    <t>rozdělení VH</t>
  </si>
  <si>
    <t>Janáčkova filharmonie Ostrava</t>
  </si>
  <si>
    <t>transfer</t>
  </si>
  <si>
    <t>Dětské centrum Domeček</t>
  </si>
  <si>
    <t>celkem</t>
  </si>
  <si>
    <t>Komorní scéna ARÉNA</t>
  </si>
  <si>
    <t>Městská nemocnice Ostrava</t>
  </si>
  <si>
    <t>SVČ Moravská Ostrava</t>
  </si>
  <si>
    <t>Lidová konzervatoř a Múzická škola</t>
  </si>
  <si>
    <t>Domov Sluníčko</t>
  </si>
  <si>
    <t>Domov Slunovrat</t>
  </si>
  <si>
    <t>Domov Čujkovova</t>
  </si>
  <si>
    <t>Domov Korýtko</t>
  </si>
  <si>
    <t>Domov Magnolie</t>
  </si>
  <si>
    <t>Aktiva</t>
  </si>
  <si>
    <t>Firemní školka města Ostravy</t>
  </si>
  <si>
    <t>PLATO</t>
  </si>
  <si>
    <t>hospodářská činnost</t>
  </si>
  <si>
    <t>k 31. 12. 2017</t>
  </si>
  <si>
    <t>Domov Slunečnice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</si>
</sst>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#,##0.00_ ;\-#,##0.00\ "/>
    <numFmt numFmtId="167" formatCode="#,##0.00;[Red]#,##0.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 style="dash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33" borderId="0" xfId="0" applyFill="1" applyAlignment="1">
      <alignment horizontal="left"/>
    </xf>
    <xf numFmtId="0" fontId="4" fillId="33" borderId="0" xfId="0" applyFont="1" applyFill="1" applyAlignment="1" quotePrefix="1">
      <alignment horizontal="centerContinuous"/>
    </xf>
    <xf numFmtId="0" fontId="4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right"/>
    </xf>
    <xf numFmtId="0" fontId="0" fillId="33" borderId="0" xfId="0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0" fillId="33" borderId="15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 horizontal="centerContinuous"/>
    </xf>
    <xf numFmtId="3" fontId="0" fillId="33" borderId="0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Continuous"/>
    </xf>
    <xf numFmtId="0" fontId="1" fillId="33" borderId="2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0" fontId="1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3" fontId="0" fillId="33" borderId="4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1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5" fontId="0" fillId="33" borderId="40" xfId="0" applyNumberFormat="1" applyFill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Continuous"/>
    </xf>
    <xf numFmtId="164" fontId="0" fillId="33" borderId="45" xfId="0" applyNumberFormat="1" applyFill="1" applyBorder="1" applyAlignment="1">
      <alignment/>
    </xf>
    <xf numFmtId="164" fontId="0" fillId="33" borderId="46" xfId="0" applyNumberFormat="1" applyFill="1" applyBorder="1" applyAlignment="1">
      <alignment/>
    </xf>
    <xf numFmtId="164" fontId="0" fillId="33" borderId="47" xfId="0" applyNumberFormat="1" applyFill="1" applyBorder="1" applyAlignment="1">
      <alignment/>
    </xf>
    <xf numFmtId="164" fontId="0" fillId="33" borderId="48" xfId="0" applyNumberFormat="1" applyFill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41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36" xfId="0" applyFont="1" applyFill="1" applyBorder="1" applyAlignment="1">
      <alignment/>
    </xf>
    <xf numFmtId="165" fontId="0" fillId="0" borderId="0" xfId="0" applyNumberFormat="1" applyAlignment="1">
      <alignment/>
    </xf>
    <xf numFmtId="3" fontId="9" fillId="33" borderId="0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164" fontId="0" fillId="33" borderId="31" xfId="0" applyNumberForma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2" xfId="0" applyFont="1" applyFill="1" applyBorder="1" applyAlignment="1">
      <alignment horizontal="left"/>
    </xf>
    <xf numFmtId="0" fontId="0" fillId="33" borderId="35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Continuous"/>
    </xf>
    <xf numFmtId="164" fontId="9" fillId="33" borderId="35" xfId="0" applyNumberFormat="1" applyFont="1" applyFill="1" applyBorder="1" applyAlignment="1">
      <alignment/>
    </xf>
    <xf numFmtId="164" fontId="9" fillId="33" borderId="53" xfId="0" applyNumberFormat="1" applyFont="1" applyFill="1" applyBorder="1" applyAlignment="1">
      <alignment/>
    </xf>
    <xf numFmtId="164" fontId="9" fillId="33" borderId="54" xfId="0" applyNumberFormat="1" applyFont="1" applyFill="1" applyBorder="1" applyAlignment="1">
      <alignment/>
    </xf>
    <xf numFmtId="164" fontId="9" fillId="33" borderId="55" xfId="0" applyNumberFormat="1" applyFont="1" applyFill="1" applyBorder="1" applyAlignment="1">
      <alignment/>
    </xf>
    <xf numFmtId="164" fontId="9" fillId="33" borderId="56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9" fillId="33" borderId="57" xfId="0" applyNumberFormat="1" applyFont="1" applyFill="1" applyBorder="1" applyAlignment="1">
      <alignment/>
    </xf>
    <xf numFmtId="164" fontId="9" fillId="33" borderId="58" xfId="0" applyNumberFormat="1" applyFont="1" applyFill="1" applyBorder="1" applyAlignment="1">
      <alignment/>
    </xf>
    <xf numFmtId="3" fontId="9" fillId="33" borderId="37" xfId="0" applyNumberFormat="1" applyFont="1" applyFill="1" applyBorder="1" applyAlignment="1">
      <alignment/>
    </xf>
    <xf numFmtId="3" fontId="9" fillId="0" borderId="59" xfId="0" applyNumberFormat="1" applyFont="1" applyBorder="1" applyAlignment="1">
      <alignment horizontal="right"/>
    </xf>
    <xf numFmtId="3" fontId="9" fillId="33" borderId="58" xfId="0" applyNumberFormat="1" applyFont="1" applyFill="1" applyBorder="1" applyAlignment="1">
      <alignment/>
    </xf>
    <xf numFmtId="164" fontId="9" fillId="33" borderId="60" xfId="0" applyNumberFormat="1" applyFont="1" applyFill="1" applyBorder="1" applyAlignment="1">
      <alignment/>
    </xf>
    <xf numFmtId="164" fontId="9" fillId="33" borderId="61" xfId="0" applyNumberFormat="1" applyFont="1" applyFill="1" applyBorder="1" applyAlignment="1">
      <alignment/>
    </xf>
    <xf numFmtId="164" fontId="9" fillId="33" borderId="37" xfId="0" applyNumberFormat="1" applyFont="1" applyFill="1" applyBorder="1" applyAlignment="1">
      <alignment/>
    </xf>
    <xf numFmtId="164" fontId="9" fillId="33" borderId="62" xfId="0" applyNumberFormat="1" applyFont="1" applyFill="1" applyBorder="1" applyAlignment="1">
      <alignment/>
    </xf>
    <xf numFmtId="3" fontId="9" fillId="33" borderId="63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 horizontal="right"/>
    </xf>
    <xf numFmtId="164" fontId="9" fillId="33" borderId="64" xfId="0" applyNumberFormat="1" applyFont="1" applyFill="1" applyBorder="1" applyAlignment="1">
      <alignment/>
    </xf>
    <xf numFmtId="164" fontId="9" fillId="33" borderId="65" xfId="0" applyNumberFormat="1" applyFont="1" applyFill="1" applyBorder="1" applyAlignment="1">
      <alignment/>
    </xf>
    <xf numFmtId="164" fontId="9" fillId="33" borderId="66" xfId="0" applyNumberFormat="1" applyFont="1" applyFill="1" applyBorder="1" applyAlignment="1">
      <alignment/>
    </xf>
    <xf numFmtId="164" fontId="9" fillId="33" borderId="67" xfId="0" applyNumberFormat="1" applyFont="1" applyFill="1" applyBorder="1" applyAlignment="1">
      <alignment/>
    </xf>
    <xf numFmtId="3" fontId="9" fillId="33" borderId="68" xfId="0" applyNumberFormat="1" applyFont="1" applyFill="1" applyBorder="1" applyAlignment="1">
      <alignment/>
    </xf>
    <xf numFmtId="3" fontId="9" fillId="33" borderId="69" xfId="0" applyNumberFormat="1" applyFont="1" applyFill="1" applyBorder="1" applyAlignment="1">
      <alignment horizontal="right"/>
    </xf>
    <xf numFmtId="164" fontId="9" fillId="33" borderId="70" xfId="0" applyNumberFormat="1" applyFont="1" applyFill="1" applyBorder="1" applyAlignment="1">
      <alignment/>
    </xf>
    <xf numFmtId="164" fontId="9" fillId="33" borderId="71" xfId="0" applyNumberFormat="1" applyFont="1" applyFill="1" applyBorder="1" applyAlignment="1">
      <alignment/>
    </xf>
    <xf numFmtId="164" fontId="9" fillId="33" borderId="72" xfId="0" applyNumberFormat="1" applyFont="1" applyFill="1" applyBorder="1" applyAlignment="1">
      <alignment/>
    </xf>
    <xf numFmtId="3" fontId="9" fillId="33" borderId="35" xfId="0" applyNumberFormat="1" applyFont="1" applyFill="1" applyBorder="1" applyAlignment="1">
      <alignment/>
    </xf>
    <xf numFmtId="3" fontId="9" fillId="33" borderId="73" xfId="0" applyNumberFormat="1" applyFont="1" applyFill="1" applyBorder="1" applyAlignment="1">
      <alignment horizontal="right"/>
    </xf>
    <xf numFmtId="3" fontId="9" fillId="33" borderId="70" xfId="0" applyNumberFormat="1" applyFont="1" applyFill="1" applyBorder="1" applyAlignment="1">
      <alignment/>
    </xf>
    <xf numFmtId="164" fontId="9" fillId="33" borderId="74" xfId="0" applyNumberFormat="1" applyFont="1" applyFill="1" applyBorder="1" applyAlignment="1">
      <alignment/>
    </xf>
    <xf numFmtId="0" fontId="9" fillId="0" borderId="70" xfId="0" applyFont="1" applyBorder="1" applyAlignment="1">
      <alignment/>
    </xf>
    <xf numFmtId="0" fontId="9" fillId="0" borderId="71" xfId="0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72" xfId="0" applyNumberFormat="1" applyFont="1" applyBorder="1" applyAlignment="1">
      <alignment/>
    </xf>
    <xf numFmtId="3" fontId="9" fillId="0" borderId="58" xfId="0" applyNumberFormat="1" applyFont="1" applyBorder="1" applyAlignment="1">
      <alignment/>
    </xf>
    <xf numFmtId="3" fontId="9" fillId="0" borderId="74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0" fontId="9" fillId="0" borderId="72" xfId="0" applyFont="1" applyBorder="1" applyAlignment="1">
      <alignment/>
    </xf>
    <xf numFmtId="3" fontId="9" fillId="0" borderId="70" xfId="0" applyNumberFormat="1" applyFont="1" applyBorder="1" applyAlignment="1">
      <alignment/>
    </xf>
    <xf numFmtId="3" fontId="9" fillId="33" borderId="75" xfId="0" applyNumberFormat="1" applyFont="1" applyFill="1" applyBorder="1" applyAlignment="1">
      <alignment/>
    </xf>
    <xf numFmtId="164" fontId="9" fillId="33" borderId="52" xfId="0" applyNumberFormat="1" applyFont="1" applyFill="1" applyBorder="1" applyAlignment="1">
      <alignment/>
    </xf>
    <xf numFmtId="164" fontId="9" fillId="33" borderId="76" xfId="0" applyNumberFormat="1" applyFont="1" applyFill="1" applyBorder="1" applyAlignment="1">
      <alignment/>
    </xf>
    <xf numFmtId="164" fontId="9" fillId="33" borderId="77" xfId="0" applyNumberFormat="1" applyFont="1" applyFill="1" applyBorder="1" applyAlignment="1">
      <alignment/>
    </xf>
    <xf numFmtId="164" fontId="9" fillId="33" borderId="75" xfId="0" applyNumberFormat="1" applyFont="1" applyFill="1" applyBorder="1" applyAlignment="1">
      <alignment/>
    </xf>
    <xf numFmtId="3" fontId="9" fillId="33" borderId="78" xfId="0" applyNumberFormat="1" applyFont="1" applyFill="1" applyBorder="1" applyAlignment="1">
      <alignment/>
    </xf>
    <xf numFmtId="3" fontId="9" fillId="33" borderId="79" xfId="0" applyNumberFormat="1" applyFont="1" applyFill="1" applyBorder="1" applyAlignment="1">
      <alignment horizontal="right"/>
    </xf>
    <xf numFmtId="3" fontId="9" fillId="33" borderId="80" xfId="0" applyNumberFormat="1" applyFont="1" applyFill="1" applyBorder="1" applyAlignment="1">
      <alignment/>
    </xf>
    <xf numFmtId="164" fontId="9" fillId="33" borderId="81" xfId="0" applyNumberFormat="1" applyFont="1" applyFill="1" applyBorder="1" applyAlignment="1">
      <alignment/>
    </xf>
    <xf numFmtId="164" fontId="9" fillId="33" borderId="36" xfId="0" applyNumberFormat="1" applyFont="1" applyFill="1" applyBorder="1" applyAlignment="1">
      <alignment/>
    </xf>
    <xf numFmtId="164" fontId="9" fillId="33" borderId="82" xfId="0" applyNumberFormat="1" applyFont="1" applyFill="1" applyBorder="1" applyAlignment="1">
      <alignment/>
    </xf>
    <xf numFmtId="164" fontId="9" fillId="33" borderId="83" xfId="0" applyNumberFormat="1" applyFont="1" applyFill="1" applyBorder="1" applyAlignment="1">
      <alignment/>
    </xf>
    <xf numFmtId="164" fontId="9" fillId="33" borderId="84" xfId="0" applyNumberFormat="1" applyFont="1" applyFill="1" applyBorder="1" applyAlignment="1">
      <alignment/>
    </xf>
    <xf numFmtId="164" fontId="9" fillId="33" borderId="85" xfId="0" applyNumberFormat="1" applyFont="1" applyFill="1" applyBorder="1" applyAlignment="1">
      <alignment/>
    </xf>
    <xf numFmtId="164" fontId="9" fillId="33" borderId="86" xfId="0" applyNumberFormat="1" applyFont="1" applyFill="1" applyBorder="1" applyAlignment="1">
      <alignment/>
    </xf>
    <xf numFmtId="164" fontId="9" fillId="33" borderId="80" xfId="0" applyNumberFormat="1" applyFont="1" applyFill="1" applyBorder="1" applyAlignment="1">
      <alignment/>
    </xf>
    <xf numFmtId="3" fontId="9" fillId="0" borderId="53" xfId="0" applyNumberFormat="1" applyFont="1" applyBorder="1" applyAlignment="1">
      <alignment/>
    </xf>
    <xf numFmtId="3" fontId="9" fillId="33" borderId="59" xfId="0" applyNumberFormat="1" applyFont="1" applyFill="1" applyBorder="1" applyAlignment="1">
      <alignment horizontal="right"/>
    </xf>
    <xf numFmtId="164" fontId="9" fillId="33" borderId="87" xfId="0" applyNumberFormat="1" applyFont="1" applyFill="1" applyBorder="1" applyAlignment="1">
      <alignment/>
    </xf>
    <xf numFmtId="164" fontId="9" fillId="33" borderId="88" xfId="0" applyNumberFormat="1" applyFont="1" applyFill="1" applyBorder="1" applyAlignment="1">
      <alignment/>
    </xf>
    <xf numFmtId="164" fontId="9" fillId="33" borderId="89" xfId="0" applyNumberFormat="1" applyFont="1" applyFill="1" applyBorder="1" applyAlignment="1">
      <alignment/>
    </xf>
    <xf numFmtId="164" fontId="9" fillId="33" borderId="90" xfId="0" applyNumberFormat="1" applyFont="1" applyFill="1" applyBorder="1" applyAlignment="1">
      <alignment/>
    </xf>
    <xf numFmtId="3" fontId="9" fillId="33" borderId="87" xfId="0" applyNumberFormat="1" applyFont="1" applyFill="1" applyBorder="1" applyAlignment="1">
      <alignment/>
    </xf>
    <xf numFmtId="164" fontId="9" fillId="33" borderId="68" xfId="0" applyNumberFormat="1" applyFont="1" applyFill="1" applyBorder="1" applyAlignment="1">
      <alignment/>
    </xf>
    <xf numFmtId="164" fontId="9" fillId="33" borderId="91" xfId="0" applyNumberFormat="1" applyFont="1" applyFill="1" applyBorder="1" applyAlignment="1">
      <alignment/>
    </xf>
    <xf numFmtId="3" fontId="9" fillId="33" borderId="82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/>
    </xf>
    <xf numFmtId="164" fontId="9" fillId="0" borderId="49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5" fontId="9" fillId="0" borderId="22" xfId="0" applyNumberFormat="1" applyFont="1" applyFill="1" applyBorder="1" applyAlignment="1">
      <alignment/>
    </xf>
    <xf numFmtId="3" fontId="9" fillId="0" borderId="92" xfId="0" applyNumberFormat="1" applyFont="1" applyFill="1" applyBorder="1" applyAlignment="1">
      <alignment/>
    </xf>
    <xf numFmtId="3" fontId="9" fillId="0" borderId="93" xfId="0" applyNumberFormat="1" applyFont="1" applyFill="1" applyBorder="1" applyAlignment="1">
      <alignment/>
    </xf>
    <xf numFmtId="3" fontId="9" fillId="0" borderId="94" xfId="0" applyNumberFormat="1" applyFont="1" applyBorder="1" applyAlignment="1">
      <alignment/>
    </xf>
    <xf numFmtId="164" fontId="9" fillId="33" borderId="73" xfId="0" applyNumberFormat="1" applyFont="1" applyFill="1" applyBorder="1" applyAlignment="1">
      <alignment/>
    </xf>
    <xf numFmtId="3" fontId="9" fillId="33" borderId="95" xfId="0" applyNumberFormat="1" applyFont="1" applyFill="1" applyBorder="1" applyAlignment="1">
      <alignment/>
    </xf>
    <xf numFmtId="164" fontId="9" fillId="33" borderId="96" xfId="0" applyNumberFormat="1" applyFont="1" applyFill="1" applyBorder="1" applyAlignment="1">
      <alignment/>
    </xf>
    <xf numFmtId="3" fontId="9" fillId="33" borderId="97" xfId="0" applyNumberFormat="1" applyFont="1" applyFill="1" applyBorder="1" applyAlignment="1">
      <alignment/>
    </xf>
    <xf numFmtId="164" fontId="9" fillId="33" borderId="61" xfId="0" applyNumberFormat="1" applyFont="1" applyFill="1" applyBorder="1" applyAlignment="1">
      <alignment/>
    </xf>
    <xf numFmtId="3" fontId="9" fillId="0" borderId="65" xfId="0" applyNumberFormat="1" applyFont="1" applyBorder="1" applyAlignment="1">
      <alignment/>
    </xf>
    <xf numFmtId="164" fontId="9" fillId="33" borderId="60" xfId="0" applyNumberFormat="1" applyFont="1" applyFill="1" applyBorder="1" applyAlignment="1">
      <alignment/>
    </xf>
    <xf numFmtId="3" fontId="9" fillId="0" borderId="64" xfId="0" applyNumberFormat="1" applyFont="1" applyBorder="1" applyAlignment="1">
      <alignment/>
    </xf>
    <xf numFmtId="165" fontId="9" fillId="33" borderId="37" xfId="0" applyNumberFormat="1" applyFont="1" applyFill="1" applyBorder="1" applyAlignment="1">
      <alignment/>
    </xf>
    <xf numFmtId="3" fontId="9" fillId="33" borderId="54" xfId="0" applyNumberFormat="1" applyFont="1" applyFill="1" applyBorder="1" applyAlignment="1">
      <alignment/>
    </xf>
    <xf numFmtId="165" fontId="9" fillId="33" borderId="98" xfId="0" applyNumberFormat="1" applyFont="1" applyFill="1" applyBorder="1" applyAlignment="1">
      <alignment/>
    </xf>
    <xf numFmtId="3" fontId="9" fillId="0" borderId="82" xfId="0" applyNumberFormat="1" applyFont="1" applyBorder="1" applyAlignment="1">
      <alignment/>
    </xf>
    <xf numFmtId="3" fontId="9" fillId="33" borderId="99" xfId="0" applyNumberFormat="1" applyFont="1" applyFill="1" applyBorder="1" applyAlignment="1">
      <alignment/>
    </xf>
    <xf numFmtId="164" fontId="9" fillId="33" borderId="79" xfId="0" applyNumberFormat="1" applyFont="1" applyFill="1" applyBorder="1" applyAlignment="1">
      <alignment/>
    </xf>
    <xf numFmtId="164" fontId="9" fillId="33" borderId="100" xfId="0" applyNumberFormat="1" applyFont="1" applyFill="1" applyBorder="1" applyAlignment="1">
      <alignment/>
    </xf>
    <xf numFmtId="164" fontId="9" fillId="33" borderId="77" xfId="0" applyNumberFormat="1" applyFont="1" applyFill="1" applyBorder="1" applyAlignment="1">
      <alignment/>
    </xf>
    <xf numFmtId="164" fontId="9" fillId="33" borderId="75" xfId="0" applyNumberFormat="1" applyFont="1" applyFill="1" applyBorder="1" applyAlignment="1">
      <alignment/>
    </xf>
    <xf numFmtId="165" fontId="9" fillId="33" borderId="52" xfId="0" applyNumberFormat="1" applyFont="1" applyFill="1" applyBorder="1" applyAlignment="1">
      <alignment/>
    </xf>
    <xf numFmtId="3" fontId="9" fillId="33" borderId="82" xfId="0" applyNumberFormat="1" applyFont="1" applyFill="1" applyBorder="1" applyAlignment="1">
      <alignment/>
    </xf>
    <xf numFmtId="164" fontId="9" fillId="33" borderId="69" xfId="0" applyNumberFormat="1" applyFont="1" applyFill="1" applyBorder="1" applyAlignment="1">
      <alignment/>
    </xf>
    <xf numFmtId="164" fontId="9" fillId="33" borderId="101" xfId="0" applyNumberFormat="1" applyFont="1" applyFill="1" applyBorder="1" applyAlignment="1">
      <alignment/>
    </xf>
    <xf numFmtId="164" fontId="9" fillId="33" borderId="102" xfId="0" applyNumberFormat="1" applyFont="1" applyFill="1" applyBorder="1" applyAlignment="1">
      <alignment/>
    </xf>
    <xf numFmtId="164" fontId="9" fillId="33" borderId="103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9" fillId="33" borderId="56" xfId="0" applyNumberFormat="1" applyFont="1" applyFill="1" applyBorder="1" applyAlignment="1">
      <alignment/>
    </xf>
    <xf numFmtId="164" fontId="9" fillId="33" borderId="58" xfId="0" applyNumberFormat="1" applyFont="1" applyFill="1" applyBorder="1" applyAlignment="1">
      <alignment/>
    </xf>
    <xf numFmtId="164" fontId="9" fillId="33" borderId="57" xfId="0" applyNumberFormat="1" applyFont="1" applyFill="1" applyBorder="1" applyAlignment="1">
      <alignment/>
    </xf>
    <xf numFmtId="165" fontId="9" fillId="33" borderId="35" xfId="0" applyNumberFormat="1" applyFont="1" applyFill="1" applyBorder="1" applyAlignment="1">
      <alignment/>
    </xf>
    <xf numFmtId="165" fontId="9" fillId="33" borderId="53" xfId="0" applyNumberFormat="1" applyFont="1" applyFill="1" applyBorder="1" applyAlignment="1">
      <alignment/>
    </xf>
    <xf numFmtId="3" fontId="9" fillId="33" borderId="82" xfId="0" applyNumberFormat="1" applyFont="1" applyFill="1" applyBorder="1" applyAlignment="1">
      <alignment horizontal="right"/>
    </xf>
    <xf numFmtId="3" fontId="9" fillId="33" borderId="94" xfId="0" applyNumberFormat="1" applyFont="1" applyFill="1" applyBorder="1" applyAlignment="1">
      <alignment/>
    </xf>
    <xf numFmtId="164" fontId="9" fillId="33" borderId="104" xfId="0" applyNumberFormat="1" applyFont="1" applyFill="1" applyBorder="1" applyAlignment="1">
      <alignment/>
    </xf>
    <xf numFmtId="164" fontId="9" fillId="33" borderId="105" xfId="0" applyNumberFormat="1" applyFont="1" applyFill="1" applyBorder="1" applyAlignment="1">
      <alignment/>
    </xf>
    <xf numFmtId="164" fontId="9" fillId="33" borderId="59" xfId="0" applyNumberFormat="1" applyFont="1" applyFill="1" applyBorder="1" applyAlignment="1">
      <alignment/>
    </xf>
    <xf numFmtId="164" fontId="9" fillId="33" borderId="106" xfId="0" applyNumberFormat="1" applyFont="1" applyFill="1" applyBorder="1" applyAlignment="1">
      <alignment/>
    </xf>
    <xf numFmtId="164" fontId="9" fillId="33" borderId="89" xfId="0" applyNumberFormat="1" applyFont="1" applyFill="1" applyBorder="1" applyAlignment="1">
      <alignment/>
    </xf>
    <xf numFmtId="164" fontId="9" fillId="33" borderId="90" xfId="0" applyNumberFormat="1" applyFont="1" applyFill="1" applyBorder="1" applyAlignment="1">
      <alignment/>
    </xf>
    <xf numFmtId="165" fontId="9" fillId="33" borderId="107" xfId="0" applyNumberFormat="1" applyFont="1" applyFill="1" applyBorder="1" applyAlignment="1">
      <alignment/>
    </xf>
    <xf numFmtId="3" fontId="9" fillId="33" borderId="62" xfId="0" applyNumberFormat="1" applyFont="1" applyFill="1" applyBorder="1" applyAlignment="1">
      <alignment/>
    </xf>
    <xf numFmtId="165" fontId="9" fillId="33" borderId="108" xfId="0" applyNumberFormat="1" applyFont="1" applyFill="1" applyBorder="1" applyAlignment="1">
      <alignment/>
    </xf>
    <xf numFmtId="164" fontId="9" fillId="33" borderId="109" xfId="0" applyNumberFormat="1" applyFont="1" applyFill="1" applyBorder="1" applyAlignment="1">
      <alignment/>
    </xf>
    <xf numFmtId="164" fontId="9" fillId="33" borderId="110" xfId="0" applyNumberFormat="1" applyFont="1" applyFill="1" applyBorder="1" applyAlignment="1">
      <alignment/>
    </xf>
    <xf numFmtId="164" fontId="9" fillId="33" borderId="72" xfId="0" applyNumberFormat="1" applyFont="1" applyFill="1" applyBorder="1" applyAlignment="1">
      <alignment/>
    </xf>
    <xf numFmtId="164" fontId="9" fillId="33" borderId="74" xfId="0" applyNumberFormat="1" applyFont="1" applyFill="1" applyBorder="1" applyAlignment="1">
      <alignment/>
    </xf>
    <xf numFmtId="165" fontId="9" fillId="33" borderId="70" xfId="0" applyNumberFormat="1" applyFont="1" applyFill="1" applyBorder="1" applyAlignment="1">
      <alignment/>
    </xf>
    <xf numFmtId="3" fontId="9" fillId="33" borderId="54" xfId="0" applyNumberFormat="1" applyFont="1" applyFill="1" applyBorder="1" applyAlignment="1">
      <alignment horizontal="right"/>
    </xf>
    <xf numFmtId="164" fontId="9" fillId="33" borderId="111" xfId="0" applyNumberFormat="1" applyFont="1" applyFill="1" applyBorder="1" applyAlignment="1">
      <alignment/>
    </xf>
    <xf numFmtId="164" fontId="9" fillId="33" borderId="112" xfId="0" applyNumberFormat="1" applyFont="1" applyFill="1" applyBorder="1" applyAlignment="1">
      <alignment/>
    </xf>
    <xf numFmtId="164" fontId="9" fillId="33" borderId="113" xfId="0" applyNumberFormat="1" applyFont="1" applyFill="1" applyBorder="1" applyAlignment="1">
      <alignment/>
    </xf>
    <xf numFmtId="164" fontId="9" fillId="33" borderId="85" xfId="0" applyNumberFormat="1" applyFont="1" applyFill="1" applyBorder="1" applyAlignment="1">
      <alignment/>
    </xf>
    <xf numFmtId="164" fontId="9" fillId="33" borderId="114" xfId="0" applyNumberFormat="1" applyFont="1" applyFill="1" applyBorder="1" applyAlignment="1">
      <alignment/>
    </xf>
    <xf numFmtId="164" fontId="9" fillId="33" borderId="80" xfId="0" applyNumberFormat="1" applyFont="1" applyFill="1" applyBorder="1" applyAlignment="1">
      <alignment/>
    </xf>
    <xf numFmtId="165" fontId="9" fillId="33" borderId="115" xfId="0" applyNumberFormat="1" applyFont="1" applyFill="1" applyBorder="1" applyAlignment="1">
      <alignment/>
    </xf>
    <xf numFmtId="165" fontId="9" fillId="33" borderId="36" xfId="0" applyNumberFormat="1" applyFont="1" applyFill="1" applyBorder="1" applyAlignment="1">
      <alignment/>
    </xf>
    <xf numFmtId="165" fontId="9" fillId="33" borderId="116" xfId="0" applyNumberFormat="1" applyFont="1" applyFill="1" applyBorder="1" applyAlignment="1">
      <alignment/>
    </xf>
    <xf numFmtId="3" fontId="9" fillId="33" borderId="117" xfId="0" applyNumberFormat="1" applyFont="1" applyFill="1" applyBorder="1" applyAlignment="1">
      <alignment/>
    </xf>
    <xf numFmtId="164" fontId="9" fillId="33" borderId="84" xfId="0" applyNumberFormat="1" applyFont="1" applyFill="1" applyBorder="1" applyAlignment="1">
      <alignment/>
    </xf>
    <xf numFmtId="164" fontId="9" fillId="33" borderId="86" xfId="0" applyNumberFormat="1" applyFont="1" applyFill="1" applyBorder="1" applyAlignment="1">
      <alignment/>
    </xf>
    <xf numFmtId="165" fontId="9" fillId="33" borderId="81" xfId="0" applyNumberFormat="1" applyFont="1" applyFill="1" applyBorder="1" applyAlignment="1">
      <alignment/>
    </xf>
    <xf numFmtId="3" fontId="9" fillId="33" borderId="82" xfId="0" applyNumberFormat="1" applyFont="1" applyFill="1" applyBorder="1" applyAlignment="1">
      <alignment/>
    </xf>
    <xf numFmtId="3" fontId="9" fillId="33" borderId="77" xfId="0" applyNumberFormat="1" applyFont="1" applyFill="1" applyBorder="1" applyAlignment="1">
      <alignment horizontal="right"/>
    </xf>
    <xf numFmtId="165" fontId="9" fillId="33" borderId="37" xfId="0" applyNumberFormat="1" applyFont="1" applyFill="1" applyBorder="1" applyAlignment="1">
      <alignment/>
    </xf>
    <xf numFmtId="165" fontId="9" fillId="33" borderId="70" xfId="0" applyNumberFormat="1" applyFont="1" applyFill="1" applyBorder="1" applyAlignment="1">
      <alignment/>
    </xf>
    <xf numFmtId="165" fontId="9" fillId="33" borderId="87" xfId="0" applyNumberFormat="1" applyFont="1" applyFill="1" applyBorder="1" applyAlignment="1">
      <alignment/>
    </xf>
    <xf numFmtId="165" fontId="9" fillId="33" borderId="35" xfId="0" applyNumberFormat="1" applyFont="1" applyFill="1" applyBorder="1" applyAlignment="1">
      <alignment/>
    </xf>
    <xf numFmtId="165" fontId="9" fillId="33" borderId="68" xfId="0" applyNumberFormat="1" applyFont="1" applyFill="1" applyBorder="1" applyAlignment="1">
      <alignment/>
    </xf>
    <xf numFmtId="164" fontId="9" fillId="33" borderId="115" xfId="0" applyNumberFormat="1" applyFont="1" applyFill="1" applyBorder="1" applyAlignment="1">
      <alignment/>
    </xf>
    <xf numFmtId="164" fontId="9" fillId="33" borderId="118" xfId="0" applyNumberFormat="1" applyFont="1" applyFill="1" applyBorder="1" applyAlignment="1">
      <alignment/>
    </xf>
    <xf numFmtId="164" fontId="9" fillId="33" borderId="113" xfId="0" applyNumberFormat="1" applyFont="1" applyFill="1" applyBorder="1" applyAlignment="1">
      <alignment/>
    </xf>
    <xf numFmtId="164" fontId="9" fillId="33" borderId="114" xfId="0" applyNumberFormat="1" applyFont="1" applyFill="1" applyBorder="1" applyAlignment="1">
      <alignment/>
    </xf>
    <xf numFmtId="3" fontId="9" fillId="33" borderId="62" xfId="0" applyNumberFormat="1" applyFont="1" applyFill="1" applyBorder="1" applyAlignment="1">
      <alignment horizontal="right"/>
    </xf>
    <xf numFmtId="3" fontId="9" fillId="33" borderId="119" xfId="0" applyNumberFormat="1" applyFont="1" applyFill="1" applyBorder="1" applyAlignment="1">
      <alignment/>
    </xf>
    <xf numFmtId="164" fontId="9" fillId="33" borderId="120" xfId="0" applyNumberFormat="1" applyFont="1" applyFill="1" applyBorder="1" applyAlignment="1">
      <alignment/>
    </xf>
    <xf numFmtId="164" fontId="9" fillId="33" borderId="92" xfId="0" applyNumberFormat="1" applyFont="1" applyFill="1" applyBorder="1" applyAlignment="1">
      <alignment/>
    </xf>
    <xf numFmtId="164" fontId="9" fillId="33" borderId="27" xfId="0" applyNumberFormat="1" applyFont="1" applyFill="1" applyBorder="1" applyAlignment="1">
      <alignment/>
    </xf>
    <xf numFmtId="164" fontId="9" fillId="33" borderId="15" xfId="0" applyNumberFormat="1" applyFont="1" applyFill="1" applyBorder="1" applyAlignment="1">
      <alignment/>
    </xf>
    <xf numFmtId="165" fontId="9" fillId="33" borderId="81" xfId="0" applyNumberFormat="1" applyFont="1" applyFill="1" applyBorder="1" applyAlignment="1">
      <alignment/>
    </xf>
    <xf numFmtId="165" fontId="9" fillId="33" borderId="17" xfId="0" applyNumberFormat="1" applyFont="1" applyFill="1" applyBorder="1" applyAlignment="1">
      <alignment/>
    </xf>
    <xf numFmtId="3" fontId="9" fillId="33" borderId="121" xfId="0" applyNumberFormat="1" applyFont="1" applyFill="1" applyBorder="1" applyAlignment="1">
      <alignment/>
    </xf>
    <xf numFmtId="3" fontId="9" fillId="34" borderId="80" xfId="0" applyNumberFormat="1" applyFont="1" applyFill="1" applyBorder="1" applyAlignment="1">
      <alignment/>
    </xf>
    <xf numFmtId="3" fontId="9" fillId="34" borderId="75" xfId="0" applyNumberFormat="1" applyFont="1" applyFill="1" applyBorder="1" applyAlignment="1">
      <alignment/>
    </xf>
    <xf numFmtId="3" fontId="9" fillId="34" borderId="15" xfId="0" applyNumberFormat="1" applyFont="1" applyFill="1" applyBorder="1" applyAlignment="1">
      <alignment/>
    </xf>
    <xf numFmtId="3" fontId="45" fillId="33" borderId="69" xfId="0" applyNumberFormat="1" applyFont="1" applyFill="1" applyBorder="1" applyAlignment="1">
      <alignment horizontal="center"/>
    </xf>
    <xf numFmtId="3" fontId="45" fillId="33" borderId="58" xfId="0" applyNumberFormat="1" applyFont="1" applyFill="1" applyBorder="1" applyAlignment="1">
      <alignment/>
    </xf>
    <xf numFmtId="164" fontId="45" fillId="33" borderId="73" xfId="0" applyNumberFormat="1" applyFont="1" applyFill="1" applyBorder="1" applyAlignment="1">
      <alignment horizontal="right"/>
    </xf>
    <xf numFmtId="3" fontId="45" fillId="33" borderId="60" xfId="0" applyNumberFormat="1" applyFont="1" applyFill="1" applyBorder="1" applyAlignment="1">
      <alignment/>
    </xf>
    <xf numFmtId="164" fontId="45" fillId="33" borderId="69" xfId="0" applyNumberFormat="1" applyFont="1" applyFill="1" applyBorder="1" applyAlignment="1">
      <alignment horizontal="right"/>
    </xf>
    <xf numFmtId="164" fontId="45" fillId="33" borderId="62" xfId="0" applyNumberFormat="1" applyFont="1" applyFill="1" applyBorder="1" applyAlignment="1">
      <alignment horizontal="right"/>
    </xf>
    <xf numFmtId="3" fontId="45" fillId="33" borderId="73" xfId="0" applyNumberFormat="1" applyFont="1" applyFill="1" applyBorder="1" applyAlignment="1">
      <alignment horizontal="right"/>
    </xf>
    <xf numFmtId="3" fontId="45" fillId="33" borderId="122" xfId="0" applyNumberFormat="1" applyFont="1" applyFill="1" applyBorder="1" applyAlignment="1">
      <alignment/>
    </xf>
    <xf numFmtId="3" fontId="45" fillId="33" borderId="0" xfId="0" applyNumberFormat="1" applyFont="1" applyFill="1" applyBorder="1" applyAlignment="1">
      <alignment/>
    </xf>
    <xf numFmtId="3" fontId="45" fillId="33" borderId="122" xfId="0" applyNumberFormat="1" applyFont="1" applyFill="1" applyBorder="1" applyAlignment="1">
      <alignment/>
    </xf>
    <xf numFmtId="3" fontId="45" fillId="33" borderId="123" xfId="0" applyNumberFormat="1" applyFont="1" applyFill="1" applyBorder="1" applyAlignment="1">
      <alignment/>
    </xf>
    <xf numFmtId="3" fontId="45" fillId="33" borderId="99" xfId="0" applyNumberFormat="1" applyFont="1" applyFill="1" applyBorder="1" applyAlignment="1">
      <alignment/>
    </xf>
    <xf numFmtId="3" fontId="45" fillId="33" borderId="62" xfId="0" applyNumberFormat="1" applyFont="1" applyFill="1" applyBorder="1" applyAlignment="1">
      <alignment/>
    </xf>
    <xf numFmtId="3" fontId="45" fillId="33" borderId="61" xfId="0" applyNumberFormat="1" applyFont="1" applyFill="1" applyBorder="1" applyAlignment="1">
      <alignment/>
    </xf>
    <xf numFmtId="3" fontId="45" fillId="33" borderId="62" xfId="0" applyNumberFormat="1" applyFont="1" applyFill="1" applyBorder="1" applyAlignment="1">
      <alignment/>
    </xf>
    <xf numFmtId="3" fontId="45" fillId="33" borderId="124" xfId="0" applyNumberFormat="1" applyFont="1" applyFill="1" applyBorder="1" applyAlignment="1">
      <alignment/>
    </xf>
    <xf numFmtId="3" fontId="45" fillId="33" borderId="85" xfId="0" applyNumberFormat="1" applyFont="1" applyFill="1" applyBorder="1" applyAlignment="1">
      <alignment/>
    </xf>
    <xf numFmtId="3" fontId="45" fillId="33" borderId="54" xfId="0" applyNumberFormat="1" applyFont="1" applyFill="1" applyBorder="1" applyAlignment="1">
      <alignment/>
    </xf>
    <xf numFmtId="0" fontId="9" fillId="0" borderId="73" xfId="0" applyFont="1" applyBorder="1" applyAlignment="1">
      <alignment horizontal="right"/>
    </xf>
    <xf numFmtId="3" fontId="9" fillId="33" borderId="125" xfId="0" applyNumberFormat="1" applyFont="1" applyFill="1" applyBorder="1" applyAlignment="1">
      <alignment/>
    </xf>
    <xf numFmtId="3" fontId="9" fillId="33" borderId="108" xfId="0" applyNumberFormat="1" applyFont="1" applyFill="1" applyBorder="1" applyAlignment="1">
      <alignment/>
    </xf>
    <xf numFmtId="3" fontId="9" fillId="33" borderId="120" xfId="0" applyNumberFormat="1" applyFont="1" applyFill="1" applyBorder="1" applyAlignment="1">
      <alignment/>
    </xf>
    <xf numFmtId="3" fontId="9" fillId="33" borderId="99" xfId="0" applyNumberFormat="1" applyFont="1" applyFill="1" applyBorder="1" applyAlignment="1">
      <alignment/>
    </xf>
    <xf numFmtId="3" fontId="9" fillId="33" borderId="124" xfId="0" applyNumberFormat="1" applyFont="1" applyFill="1" applyBorder="1" applyAlignment="1">
      <alignment/>
    </xf>
    <xf numFmtId="3" fontId="9" fillId="33" borderId="94" xfId="0" applyNumberFormat="1" applyFont="1" applyFill="1" applyBorder="1" applyAlignment="1">
      <alignment/>
    </xf>
    <xf numFmtId="3" fontId="9" fillId="33" borderId="62" xfId="0" applyNumberFormat="1" applyFont="1" applyFill="1" applyBorder="1" applyAlignment="1">
      <alignment/>
    </xf>
    <xf numFmtId="3" fontId="9" fillId="33" borderId="82" xfId="0" applyNumberFormat="1" applyFont="1" applyFill="1" applyBorder="1" applyAlignment="1">
      <alignment/>
    </xf>
    <xf numFmtId="3" fontId="9" fillId="33" borderId="54" xfId="0" applyNumberFormat="1" applyFont="1" applyFill="1" applyBorder="1" applyAlignment="1">
      <alignment/>
    </xf>
    <xf numFmtId="3" fontId="9" fillId="33" borderId="126" xfId="0" applyNumberFormat="1" applyFont="1" applyFill="1" applyBorder="1" applyAlignment="1">
      <alignment/>
    </xf>
    <xf numFmtId="3" fontId="9" fillId="33" borderId="93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54" xfId="0" applyNumberFormat="1" applyFont="1" applyFill="1" applyBorder="1" applyAlignment="1">
      <alignment/>
    </xf>
    <xf numFmtId="3" fontId="9" fillId="33" borderId="61" xfId="0" applyNumberFormat="1" applyFont="1" applyFill="1" applyBorder="1" applyAlignment="1">
      <alignment/>
    </xf>
    <xf numFmtId="3" fontId="9" fillId="33" borderId="62" xfId="0" applyNumberFormat="1" applyFont="1" applyFill="1" applyBorder="1" applyAlignment="1">
      <alignment/>
    </xf>
    <xf numFmtId="0" fontId="9" fillId="0" borderId="85" xfId="0" applyFont="1" applyBorder="1" applyAlignment="1">
      <alignment/>
    </xf>
    <xf numFmtId="3" fontId="9" fillId="0" borderId="82" xfId="0" applyNumberFormat="1" applyFont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33" borderId="85" xfId="0" applyNumberFormat="1" applyFont="1" applyFill="1" applyBorder="1" applyAlignment="1">
      <alignment/>
    </xf>
    <xf numFmtId="3" fontId="9" fillId="33" borderId="127" xfId="0" applyNumberFormat="1" applyFont="1" applyFill="1" applyBorder="1" applyAlignment="1">
      <alignment/>
    </xf>
    <xf numFmtId="3" fontId="9" fillId="33" borderId="69" xfId="0" applyNumberFormat="1" applyFont="1" applyFill="1" applyBorder="1" applyAlignment="1">
      <alignment horizontal="right"/>
    </xf>
    <xf numFmtId="0" fontId="5" fillId="0" borderId="128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30" xfId="0" applyFont="1" applyFill="1" applyBorder="1" applyAlignment="1">
      <alignment horizontal="center"/>
    </xf>
    <xf numFmtId="0" fontId="5" fillId="33" borderId="131" xfId="0" applyFont="1" applyFill="1" applyBorder="1" applyAlignment="1">
      <alignment horizontal="center"/>
    </xf>
    <xf numFmtId="0" fontId="0" fillId="0" borderId="13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128" xfId="0" applyFont="1" applyFill="1" applyBorder="1" applyAlignment="1">
      <alignment horizontal="center"/>
    </xf>
    <xf numFmtId="0" fontId="5" fillId="33" borderId="129" xfId="0" applyFont="1" applyFill="1" applyBorder="1" applyAlignment="1">
      <alignment horizontal="center"/>
    </xf>
    <xf numFmtId="0" fontId="5" fillId="33" borderId="132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9" fillId="33" borderId="73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43">
      <selection activeCell="A66" sqref="A66:IV507"/>
    </sheetView>
  </sheetViews>
  <sheetFormatPr defaultColWidth="9.00390625" defaultRowHeight="12.75"/>
  <cols>
    <col min="1" max="1" width="30.75390625" style="0" customWidth="1"/>
    <col min="2" max="11" width="10.75390625" style="0" customWidth="1"/>
  </cols>
  <sheetData>
    <row r="1" spans="1:10" ht="18">
      <c r="A1" s="6"/>
      <c r="B1" s="7" t="s">
        <v>13</v>
      </c>
      <c r="C1" s="8"/>
      <c r="D1" s="8"/>
      <c r="E1" s="8"/>
      <c r="F1" s="8"/>
      <c r="G1" s="6"/>
      <c r="H1" s="6"/>
      <c r="I1" s="1"/>
      <c r="J1" s="1"/>
    </row>
    <row r="2" spans="1:11" ht="15.75">
      <c r="A2" s="1"/>
      <c r="B2" s="302" t="s">
        <v>49</v>
      </c>
      <c r="C2" s="302"/>
      <c r="D2" s="302"/>
      <c r="E2" s="302"/>
      <c r="F2" s="302"/>
      <c r="G2" s="302"/>
      <c r="H2" s="302"/>
      <c r="I2" s="1"/>
      <c r="J2" s="1"/>
      <c r="K2" s="1"/>
    </row>
    <row r="3" spans="1:11" ht="12.75">
      <c r="A3" s="1"/>
      <c r="B3" s="1"/>
      <c r="C3" s="9"/>
      <c r="D3" s="9"/>
      <c r="E3" s="9"/>
      <c r="F3" s="1"/>
      <c r="G3" s="1"/>
      <c r="H3" s="1"/>
      <c r="I3" s="1"/>
      <c r="J3" s="1"/>
      <c r="K3" s="1" t="s">
        <v>18</v>
      </c>
    </row>
    <row r="4" spans="1:11" ht="13.5" thickBot="1">
      <c r="A4" s="1"/>
      <c r="B4" s="1"/>
      <c r="C4" s="1"/>
      <c r="D4" s="1"/>
      <c r="E4" s="1"/>
      <c r="F4" s="34"/>
      <c r="G4" s="1"/>
      <c r="H4" s="10"/>
      <c r="I4" s="1"/>
      <c r="J4" s="1"/>
      <c r="K4" t="s">
        <v>10</v>
      </c>
    </row>
    <row r="5" spans="1:11" ht="12.75">
      <c r="A5" s="2"/>
      <c r="B5" s="303" t="s">
        <v>1</v>
      </c>
      <c r="C5" s="304"/>
      <c r="D5" s="297" t="s">
        <v>29</v>
      </c>
      <c r="E5" s="298"/>
      <c r="F5" s="11" t="s">
        <v>9</v>
      </c>
      <c r="G5" s="303" t="s">
        <v>19</v>
      </c>
      <c r="H5" s="305"/>
      <c r="I5" s="295" t="s">
        <v>30</v>
      </c>
      <c r="J5" s="296"/>
      <c r="K5" s="43" t="s">
        <v>45</v>
      </c>
    </row>
    <row r="6" spans="1:11" ht="13.5" thickBot="1">
      <c r="A6" s="13"/>
      <c r="B6" s="17" t="s">
        <v>2</v>
      </c>
      <c r="C6" s="98" t="s">
        <v>3</v>
      </c>
      <c r="D6" s="27" t="s">
        <v>28</v>
      </c>
      <c r="E6" s="49" t="s">
        <v>21</v>
      </c>
      <c r="F6" s="17" t="s">
        <v>33</v>
      </c>
      <c r="G6" s="26"/>
      <c r="H6" s="79" t="s">
        <v>35</v>
      </c>
      <c r="I6" s="55" t="s">
        <v>11</v>
      </c>
      <c r="J6" s="28" t="s">
        <v>17</v>
      </c>
      <c r="K6" s="44" t="s">
        <v>35</v>
      </c>
    </row>
    <row r="7" spans="1:11" ht="13.5" thickBot="1">
      <c r="A7" s="4" t="s">
        <v>0</v>
      </c>
      <c r="B7" s="30">
        <v>1</v>
      </c>
      <c r="C7" s="3">
        <v>2</v>
      </c>
      <c r="D7" s="46">
        <v>3</v>
      </c>
      <c r="E7" s="5">
        <v>4</v>
      </c>
      <c r="F7" s="4">
        <v>5</v>
      </c>
      <c r="G7" s="31">
        <v>6</v>
      </c>
      <c r="H7" s="32">
        <v>7</v>
      </c>
      <c r="I7" s="56">
        <v>8</v>
      </c>
      <c r="J7" s="45">
        <v>9</v>
      </c>
      <c r="K7" s="45">
        <v>10</v>
      </c>
    </row>
    <row r="8" spans="1:11" ht="12.75">
      <c r="A8" s="12" t="s">
        <v>4</v>
      </c>
      <c r="B8" s="38"/>
      <c r="C8" s="37"/>
      <c r="D8" s="35"/>
      <c r="E8" s="36"/>
      <c r="F8" s="37"/>
      <c r="G8" s="65"/>
      <c r="H8" s="37"/>
      <c r="I8" s="57"/>
      <c r="J8" s="40"/>
      <c r="K8" s="83"/>
    </row>
    <row r="9" spans="1:11" ht="13.5" thickBot="1">
      <c r="A9" s="42" t="s">
        <v>14</v>
      </c>
      <c r="B9" s="14"/>
      <c r="C9" s="19"/>
      <c r="D9" s="39"/>
      <c r="E9" s="21"/>
      <c r="F9" s="19"/>
      <c r="G9" s="22"/>
      <c r="H9" s="73"/>
      <c r="I9" s="58"/>
      <c r="J9" s="41"/>
      <c r="K9" s="84"/>
    </row>
    <row r="10" spans="1:11" ht="13.5" thickTop="1">
      <c r="A10" s="94" t="s">
        <v>37</v>
      </c>
      <c r="B10" s="110">
        <f>1812656-F10</f>
        <v>1563770</v>
      </c>
      <c r="C10" s="111">
        <v>1813063</v>
      </c>
      <c r="D10" s="112">
        <v>800032</v>
      </c>
      <c r="E10" s="113">
        <v>64858</v>
      </c>
      <c r="F10" s="111">
        <v>248886</v>
      </c>
      <c r="G10" s="107">
        <f>B10+F10-C10</f>
        <v>-407</v>
      </c>
      <c r="H10" s="254"/>
      <c r="I10" s="293"/>
      <c r="J10" s="277"/>
      <c r="K10" s="255"/>
    </row>
    <row r="11" spans="1:11" ht="12.75">
      <c r="A11" s="85" t="s">
        <v>48</v>
      </c>
      <c r="B11" s="128">
        <v>12459</v>
      </c>
      <c r="C11" s="124">
        <v>9923</v>
      </c>
      <c r="D11" s="122">
        <v>467</v>
      </c>
      <c r="E11" s="123">
        <v>7</v>
      </c>
      <c r="F11" s="124">
        <v>0</v>
      </c>
      <c r="G11" s="127">
        <f>B11-C11</f>
        <v>2536</v>
      </c>
      <c r="H11" s="155">
        <f>G10+G11</f>
        <v>2129</v>
      </c>
      <c r="I11" s="273">
        <v>0</v>
      </c>
      <c r="J11" s="276">
        <v>2129</v>
      </c>
      <c r="K11" s="109">
        <v>2658926</v>
      </c>
    </row>
    <row r="12" spans="1:11" ht="12.75">
      <c r="A12" s="95" t="s">
        <v>34</v>
      </c>
      <c r="B12" s="142">
        <f>53956-F12</f>
        <v>2161</v>
      </c>
      <c r="C12" s="141">
        <v>53668</v>
      </c>
      <c r="D12" s="139">
        <v>33344</v>
      </c>
      <c r="E12" s="140">
        <v>409</v>
      </c>
      <c r="F12" s="141">
        <v>51795</v>
      </c>
      <c r="G12" s="143">
        <f>B12+F12-C12</f>
        <v>288</v>
      </c>
      <c r="H12" s="232">
        <f>G12</f>
        <v>288</v>
      </c>
      <c r="I12" s="143">
        <v>0</v>
      </c>
      <c r="J12" s="282">
        <v>288</v>
      </c>
      <c r="K12" s="138">
        <v>33203</v>
      </c>
    </row>
    <row r="13" spans="1:11" ht="12.75">
      <c r="A13" s="95" t="s">
        <v>5</v>
      </c>
      <c r="B13" s="142">
        <f>122215-F13</f>
        <v>60070</v>
      </c>
      <c r="C13" s="141">
        <v>119077</v>
      </c>
      <c r="D13" s="139">
        <v>40062</v>
      </c>
      <c r="E13" s="140">
        <v>20203</v>
      </c>
      <c r="F13" s="141">
        <v>62145</v>
      </c>
      <c r="G13" s="143">
        <f>B13+F13-C13</f>
        <v>3138</v>
      </c>
      <c r="H13" s="144">
        <f>G13</f>
        <v>3138</v>
      </c>
      <c r="I13" s="143">
        <v>137</v>
      </c>
      <c r="J13" s="282">
        <v>3001</v>
      </c>
      <c r="K13" s="138">
        <v>925498</v>
      </c>
    </row>
    <row r="14" spans="1:11" ht="12.75">
      <c r="A14" s="94" t="s">
        <v>6</v>
      </c>
      <c r="B14" s="106">
        <f>311992-F14</f>
        <v>57807</v>
      </c>
      <c r="C14" s="104">
        <v>313925</v>
      </c>
      <c r="D14" s="99">
        <v>145066</v>
      </c>
      <c r="E14" s="101">
        <v>15573</v>
      </c>
      <c r="F14" s="115">
        <v>254185</v>
      </c>
      <c r="G14" s="125">
        <f>B14+F14-C14</f>
        <v>-1933</v>
      </c>
      <c r="H14" s="307">
        <f>G14+G15</f>
        <v>231</v>
      </c>
      <c r="I14" s="273"/>
      <c r="J14" s="276"/>
      <c r="K14" s="255"/>
    </row>
    <row r="15" spans="1:14" ht="12.75">
      <c r="A15" s="85" t="s">
        <v>48</v>
      </c>
      <c r="B15" s="128">
        <v>2654</v>
      </c>
      <c r="C15" s="124">
        <v>490</v>
      </c>
      <c r="D15" s="122">
        <v>262</v>
      </c>
      <c r="E15" s="123">
        <v>0</v>
      </c>
      <c r="F15" s="124">
        <v>0</v>
      </c>
      <c r="G15" s="127">
        <f>B15-C15</f>
        <v>2164</v>
      </c>
      <c r="H15" s="294"/>
      <c r="I15" s="273">
        <v>0</v>
      </c>
      <c r="J15" s="276">
        <v>231</v>
      </c>
      <c r="K15" s="109">
        <v>692595</v>
      </c>
      <c r="N15" s="87"/>
    </row>
    <row r="16" spans="1:11" ht="12.75">
      <c r="A16" s="94" t="s">
        <v>15</v>
      </c>
      <c r="B16" s="152">
        <f>40539-F16</f>
        <v>6213</v>
      </c>
      <c r="C16" s="150">
        <v>40400</v>
      </c>
      <c r="D16" s="146">
        <v>17932</v>
      </c>
      <c r="E16" s="149">
        <v>3837</v>
      </c>
      <c r="F16" s="150">
        <v>34326</v>
      </c>
      <c r="G16" s="125">
        <f>B16+F16-C16</f>
        <v>139</v>
      </c>
      <c r="H16" s="256"/>
      <c r="I16" s="114"/>
      <c r="J16" s="277"/>
      <c r="K16" s="257"/>
    </row>
    <row r="17" spans="1:14" ht="12.75">
      <c r="A17" s="85" t="s">
        <v>48</v>
      </c>
      <c r="B17" s="153">
        <v>424</v>
      </c>
      <c r="C17" s="151">
        <v>270</v>
      </c>
      <c r="D17" s="147">
        <v>101</v>
      </c>
      <c r="E17" s="148">
        <v>0</v>
      </c>
      <c r="F17" s="151">
        <v>0</v>
      </c>
      <c r="G17" s="154">
        <f>B17-C17</f>
        <v>154</v>
      </c>
      <c r="H17" s="108">
        <f>G16+G17</f>
        <v>293</v>
      </c>
      <c r="I17" s="274">
        <v>230</v>
      </c>
      <c r="J17" s="278">
        <v>63</v>
      </c>
      <c r="K17" s="145">
        <v>133486</v>
      </c>
      <c r="N17" s="91"/>
    </row>
    <row r="18" spans="1:11" ht="12.75">
      <c r="A18" s="94" t="s">
        <v>32</v>
      </c>
      <c r="B18" s="133">
        <f>91229-F18</f>
        <v>20376</v>
      </c>
      <c r="C18" s="131">
        <v>92243</v>
      </c>
      <c r="D18" s="112">
        <v>37178</v>
      </c>
      <c r="E18" s="101">
        <v>2215</v>
      </c>
      <c r="F18" s="104">
        <v>70853</v>
      </c>
      <c r="G18" s="135">
        <f>B18+F18-C18</f>
        <v>-1014</v>
      </c>
      <c r="H18" s="294">
        <f>G18+G19</f>
        <v>129</v>
      </c>
      <c r="I18" s="273"/>
      <c r="J18" s="276"/>
      <c r="K18" s="255"/>
    </row>
    <row r="19" spans="1:11" ht="12.75">
      <c r="A19" s="85" t="s">
        <v>48</v>
      </c>
      <c r="B19" s="134">
        <v>1462</v>
      </c>
      <c r="C19" s="132">
        <v>319</v>
      </c>
      <c r="D19" s="129">
        <v>0</v>
      </c>
      <c r="E19" s="130">
        <v>0</v>
      </c>
      <c r="F19" s="136">
        <v>0</v>
      </c>
      <c r="G19" s="137">
        <f>B19-C19</f>
        <v>1143</v>
      </c>
      <c r="H19" s="294"/>
      <c r="I19" s="273">
        <v>100</v>
      </c>
      <c r="J19" s="276">
        <v>29</v>
      </c>
      <c r="K19" s="109">
        <v>38887</v>
      </c>
    </row>
    <row r="20" spans="1:11" ht="12.75">
      <c r="A20" s="94" t="s">
        <v>16</v>
      </c>
      <c r="B20" s="106">
        <f>73376-F20</f>
        <v>5651</v>
      </c>
      <c r="C20" s="104">
        <v>73307</v>
      </c>
      <c r="D20" s="99">
        <v>38690</v>
      </c>
      <c r="E20" s="101">
        <v>3053</v>
      </c>
      <c r="F20" s="104">
        <v>67725</v>
      </c>
      <c r="G20" s="107">
        <f>B20+F20-C20</f>
        <v>69</v>
      </c>
      <c r="H20" s="272"/>
      <c r="I20" s="114"/>
      <c r="J20" s="279"/>
      <c r="K20" s="257"/>
    </row>
    <row r="21" spans="1:11" ht="12.75">
      <c r="A21" s="94" t="s">
        <v>48</v>
      </c>
      <c r="B21" s="105">
        <v>469</v>
      </c>
      <c r="C21" s="103">
        <v>242</v>
      </c>
      <c r="D21" s="100">
        <v>0</v>
      </c>
      <c r="E21" s="102">
        <v>102</v>
      </c>
      <c r="F21" s="103">
        <v>0</v>
      </c>
      <c r="G21" s="107">
        <f>B21-C21</f>
        <v>227</v>
      </c>
      <c r="H21" s="108">
        <f>G20+G21</f>
        <v>296</v>
      </c>
      <c r="I21" s="274">
        <v>230</v>
      </c>
      <c r="J21" s="280">
        <v>66</v>
      </c>
      <c r="K21" s="109">
        <v>186283</v>
      </c>
    </row>
    <row r="22" spans="1:11" ht="12.75">
      <c r="A22" s="96" t="s">
        <v>7</v>
      </c>
      <c r="B22" s="110">
        <f>25517-F22</f>
        <v>3398</v>
      </c>
      <c r="C22" s="111">
        <v>25443</v>
      </c>
      <c r="D22" s="112">
        <v>9968</v>
      </c>
      <c r="E22" s="113">
        <v>6008</v>
      </c>
      <c r="F22" s="111">
        <v>22119</v>
      </c>
      <c r="G22" s="114">
        <f>B22+F22-C22</f>
        <v>74</v>
      </c>
      <c r="H22" s="115"/>
      <c r="I22" s="273"/>
      <c r="J22" s="281"/>
      <c r="K22" s="257"/>
    </row>
    <row r="23" spans="1:11" ht="12.75">
      <c r="A23" s="94" t="s">
        <v>48</v>
      </c>
      <c r="B23" s="116">
        <v>262</v>
      </c>
      <c r="C23" s="117">
        <v>174</v>
      </c>
      <c r="D23" s="118">
        <v>85</v>
      </c>
      <c r="E23" s="119">
        <v>0</v>
      </c>
      <c r="F23" s="117">
        <v>0</v>
      </c>
      <c r="G23" s="120">
        <f>B23-C23</f>
        <v>88</v>
      </c>
      <c r="H23" s="121">
        <f>G22+G23</f>
        <v>162</v>
      </c>
      <c r="I23" s="273">
        <v>129</v>
      </c>
      <c r="J23" s="281">
        <v>33</v>
      </c>
      <c r="K23" s="109">
        <v>199824</v>
      </c>
    </row>
    <row r="24" spans="1:11" ht="12.75">
      <c r="A24" s="96" t="s">
        <v>47</v>
      </c>
      <c r="B24" s="241">
        <f>16589-F24</f>
        <v>673</v>
      </c>
      <c r="C24" s="240">
        <v>16471</v>
      </c>
      <c r="D24" s="238">
        <v>5255</v>
      </c>
      <c r="E24" s="239">
        <v>951</v>
      </c>
      <c r="F24" s="240">
        <v>15916</v>
      </c>
      <c r="G24" s="114">
        <f>B24+F24-C24</f>
        <v>118</v>
      </c>
      <c r="H24" s="242"/>
      <c r="I24" s="114"/>
      <c r="J24" s="279"/>
      <c r="K24" s="257"/>
    </row>
    <row r="25" spans="1:11" ht="12.75">
      <c r="A25" s="85" t="s">
        <v>48</v>
      </c>
      <c r="B25" s="153">
        <v>270</v>
      </c>
      <c r="C25" s="151">
        <v>62</v>
      </c>
      <c r="D25" s="147">
        <v>0</v>
      </c>
      <c r="E25" s="148">
        <v>18</v>
      </c>
      <c r="F25" s="151">
        <v>0</v>
      </c>
      <c r="G25" s="243">
        <f>B25-C25</f>
        <v>208</v>
      </c>
      <c r="H25" s="163">
        <f>G24+G25</f>
        <v>326</v>
      </c>
      <c r="I25" s="274">
        <v>250</v>
      </c>
      <c r="J25" s="280">
        <v>76</v>
      </c>
      <c r="K25" s="251">
        <v>57324</v>
      </c>
    </row>
    <row r="26" spans="1:11" ht="12.75">
      <c r="A26" s="94" t="s">
        <v>36</v>
      </c>
      <c r="B26" s="159">
        <f>23624-F26</f>
        <v>3328</v>
      </c>
      <c r="C26" s="158">
        <v>22038</v>
      </c>
      <c r="D26" s="156">
        <v>11187</v>
      </c>
      <c r="E26" s="157">
        <v>369</v>
      </c>
      <c r="F26" s="158">
        <v>20296</v>
      </c>
      <c r="G26" s="160">
        <f>B26+F26-C26</f>
        <v>1586</v>
      </c>
      <c r="H26" s="258"/>
      <c r="I26" s="273"/>
      <c r="J26" s="281"/>
      <c r="K26" s="255"/>
    </row>
    <row r="27" spans="1:11" ht="12.75">
      <c r="A27" s="85" t="s">
        <v>48</v>
      </c>
      <c r="B27" s="106">
        <v>123</v>
      </c>
      <c r="C27" s="104">
        <v>12</v>
      </c>
      <c r="D27" s="156">
        <v>0</v>
      </c>
      <c r="E27" s="101">
        <v>0</v>
      </c>
      <c r="F27" s="104">
        <v>0</v>
      </c>
      <c r="G27" s="160">
        <f>B27-C27</f>
        <v>111</v>
      </c>
      <c r="H27" s="155">
        <f>G26+G27</f>
        <v>1697</v>
      </c>
      <c r="I27" s="274">
        <v>300</v>
      </c>
      <c r="J27" s="280">
        <v>1397</v>
      </c>
      <c r="K27" s="145">
        <v>12329</v>
      </c>
    </row>
    <row r="28" spans="1:11" ht="12.75">
      <c r="A28" s="94" t="s">
        <v>39</v>
      </c>
      <c r="B28" s="110">
        <f>22478-F28</f>
        <v>4691</v>
      </c>
      <c r="C28" s="111">
        <v>22433</v>
      </c>
      <c r="D28" s="146">
        <v>15013</v>
      </c>
      <c r="E28" s="113">
        <v>637</v>
      </c>
      <c r="F28" s="111">
        <v>17787</v>
      </c>
      <c r="G28" s="107">
        <f>B28+F28-C28</f>
        <v>45</v>
      </c>
      <c r="H28" s="259"/>
      <c r="I28" s="114"/>
      <c r="J28" s="277"/>
      <c r="K28" s="255"/>
    </row>
    <row r="29" spans="1:11" ht="12.75">
      <c r="A29" s="94" t="s">
        <v>48</v>
      </c>
      <c r="B29" s="116">
        <v>46</v>
      </c>
      <c r="C29" s="117">
        <v>9</v>
      </c>
      <c r="D29" s="161">
        <v>0</v>
      </c>
      <c r="E29" s="162">
        <v>0</v>
      </c>
      <c r="F29" s="117">
        <v>0</v>
      </c>
      <c r="G29" s="127">
        <f>B29-C29</f>
        <v>37</v>
      </c>
      <c r="H29" s="163">
        <f>G28+G29</f>
        <v>82</v>
      </c>
      <c r="I29" s="273">
        <v>50</v>
      </c>
      <c r="J29" s="276">
        <v>32</v>
      </c>
      <c r="K29" s="109">
        <v>31811</v>
      </c>
    </row>
    <row r="30" spans="1:11" ht="12.75">
      <c r="A30" s="95" t="s">
        <v>46</v>
      </c>
      <c r="B30" s="142">
        <f>2453-F30</f>
        <v>226</v>
      </c>
      <c r="C30" s="141">
        <v>2414</v>
      </c>
      <c r="D30" s="139">
        <v>1368</v>
      </c>
      <c r="E30" s="140">
        <v>0</v>
      </c>
      <c r="F30" s="141">
        <v>2227</v>
      </c>
      <c r="G30" s="125">
        <f>B30+F30-C30</f>
        <v>39</v>
      </c>
      <c r="H30" s="121">
        <f>G30</f>
        <v>39</v>
      </c>
      <c r="I30" s="143">
        <v>31</v>
      </c>
      <c r="J30" s="282">
        <v>8</v>
      </c>
      <c r="K30" s="252">
        <v>588</v>
      </c>
    </row>
    <row r="31" spans="1:11" ht="12.75">
      <c r="A31" s="96" t="s">
        <v>25</v>
      </c>
      <c r="B31" s="110">
        <f>15671-F31</f>
        <v>2898</v>
      </c>
      <c r="C31" s="111">
        <v>15670</v>
      </c>
      <c r="D31" s="112">
        <v>6099</v>
      </c>
      <c r="E31" s="113">
        <v>514</v>
      </c>
      <c r="F31" s="111">
        <v>12773</v>
      </c>
      <c r="G31" s="233">
        <f>B31+F31-C31</f>
        <v>1</v>
      </c>
      <c r="H31" s="256"/>
      <c r="I31" s="114"/>
      <c r="J31" s="277"/>
      <c r="K31" s="257"/>
    </row>
    <row r="32" spans="1:11" ht="12.75">
      <c r="A32" s="85" t="s">
        <v>48</v>
      </c>
      <c r="B32" s="128">
        <v>447</v>
      </c>
      <c r="C32" s="124">
        <v>385</v>
      </c>
      <c r="D32" s="122">
        <v>187</v>
      </c>
      <c r="E32" s="123">
        <v>0</v>
      </c>
      <c r="F32" s="124">
        <v>0</v>
      </c>
      <c r="G32" s="234">
        <f>B32-C32</f>
        <v>62</v>
      </c>
      <c r="H32" s="121">
        <f>G31+G32</f>
        <v>63</v>
      </c>
      <c r="I32" s="273">
        <v>50</v>
      </c>
      <c r="J32" s="276">
        <v>13</v>
      </c>
      <c r="K32" s="109">
        <v>37052</v>
      </c>
    </row>
    <row r="33" spans="1:11" ht="12.75">
      <c r="A33" s="94" t="s">
        <v>26</v>
      </c>
      <c r="B33" s="159">
        <f>18211-F33</f>
        <v>5025</v>
      </c>
      <c r="C33" s="158">
        <v>18034</v>
      </c>
      <c r="D33" s="156">
        <v>6998</v>
      </c>
      <c r="E33" s="157">
        <v>1105</v>
      </c>
      <c r="F33" s="158">
        <v>13186</v>
      </c>
      <c r="G33" s="235">
        <f>B33+F33-C33</f>
        <v>177</v>
      </c>
      <c r="H33" s="260"/>
      <c r="I33" s="114"/>
      <c r="J33" s="277"/>
      <c r="K33" s="257"/>
    </row>
    <row r="34" spans="1:11" ht="12.75">
      <c r="A34" s="94" t="s">
        <v>48</v>
      </c>
      <c r="B34" s="106">
        <v>829</v>
      </c>
      <c r="C34" s="104">
        <v>771</v>
      </c>
      <c r="D34" s="99">
        <v>269</v>
      </c>
      <c r="E34" s="101">
        <v>0</v>
      </c>
      <c r="F34" s="104">
        <v>0</v>
      </c>
      <c r="G34" s="236">
        <f>B34-C34</f>
        <v>58</v>
      </c>
      <c r="H34" s="155">
        <f>G33+G34</f>
        <v>235</v>
      </c>
      <c r="I34" s="274">
        <v>180</v>
      </c>
      <c r="J34" s="278">
        <v>55</v>
      </c>
      <c r="K34" s="145">
        <v>52733</v>
      </c>
    </row>
    <row r="35" spans="1:11" ht="12.75">
      <c r="A35" s="96" t="s">
        <v>27</v>
      </c>
      <c r="B35" s="110">
        <f>15305-F35</f>
        <v>1866</v>
      </c>
      <c r="C35" s="111">
        <v>15269</v>
      </c>
      <c r="D35" s="112">
        <v>4792</v>
      </c>
      <c r="E35" s="113">
        <v>544</v>
      </c>
      <c r="F35" s="111">
        <v>13439</v>
      </c>
      <c r="G35" s="233">
        <f>B35+F35-C35</f>
        <v>36</v>
      </c>
      <c r="H35" s="126"/>
      <c r="I35" s="114"/>
      <c r="J35" s="277"/>
      <c r="K35" s="257"/>
    </row>
    <row r="36" spans="1:11" ht="12.75">
      <c r="A36" s="94" t="s">
        <v>48</v>
      </c>
      <c r="B36" s="116">
        <v>108</v>
      </c>
      <c r="C36" s="117">
        <v>97</v>
      </c>
      <c r="D36" s="161">
        <v>40</v>
      </c>
      <c r="E36" s="162">
        <v>0</v>
      </c>
      <c r="F36" s="117">
        <v>0</v>
      </c>
      <c r="G36" s="237">
        <f>B36-C36</f>
        <v>11</v>
      </c>
      <c r="H36" s="155">
        <f>G35+G36</f>
        <v>47</v>
      </c>
      <c r="I36" s="274">
        <v>20</v>
      </c>
      <c r="J36" s="278">
        <v>27</v>
      </c>
      <c r="K36" s="145">
        <v>27453</v>
      </c>
    </row>
    <row r="37" spans="1:11" ht="12.75">
      <c r="A37" s="96" t="s">
        <v>38</v>
      </c>
      <c r="B37" s="152">
        <f>15350-F37</f>
        <v>3611</v>
      </c>
      <c r="C37" s="150">
        <v>15005</v>
      </c>
      <c r="D37" s="146">
        <v>5988</v>
      </c>
      <c r="E37" s="149">
        <v>1112</v>
      </c>
      <c r="F37" s="150">
        <v>11739</v>
      </c>
      <c r="G37" s="248">
        <f>B37+F37-C37</f>
        <v>345</v>
      </c>
      <c r="H37" s="121"/>
      <c r="I37" s="273"/>
      <c r="J37" s="276"/>
      <c r="K37" s="255"/>
    </row>
    <row r="38" spans="1:11" ht="13.5" thickBot="1">
      <c r="A38" s="97" t="s">
        <v>48</v>
      </c>
      <c r="B38" s="247">
        <v>626</v>
      </c>
      <c r="C38" s="246">
        <v>416</v>
      </c>
      <c r="D38" s="244">
        <v>99</v>
      </c>
      <c r="E38" s="245">
        <v>0</v>
      </c>
      <c r="F38" s="246">
        <v>0</v>
      </c>
      <c r="G38" s="249">
        <f>B38-C38</f>
        <v>210</v>
      </c>
      <c r="H38" s="250">
        <f>G37+G38</f>
        <v>555</v>
      </c>
      <c r="I38" s="275">
        <v>110</v>
      </c>
      <c r="J38" s="283">
        <v>445</v>
      </c>
      <c r="K38" s="253">
        <v>61772</v>
      </c>
    </row>
    <row r="39" spans="1:11" ht="12.75">
      <c r="A39" s="23"/>
      <c r="B39" s="20"/>
      <c r="C39" s="20"/>
      <c r="D39" s="20"/>
      <c r="E39" s="20"/>
      <c r="F39" s="20"/>
      <c r="G39" s="24"/>
      <c r="H39" s="20"/>
      <c r="I39" s="18"/>
      <c r="J39" s="18"/>
      <c r="K39" s="80"/>
    </row>
    <row r="40" spans="1:11" ht="13.5" thickBot="1">
      <c r="A40" s="23"/>
      <c r="B40" s="20"/>
      <c r="C40" s="20"/>
      <c r="D40" s="20"/>
      <c r="E40" s="20"/>
      <c r="F40" s="20"/>
      <c r="G40" s="24"/>
      <c r="H40" s="20"/>
      <c r="I40" s="18"/>
      <c r="J40" s="18"/>
      <c r="K40" s="18"/>
    </row>
    <row r="41" spans="1:11" ht="12.75">
      <c r="A41" s="16"/>
      <c r="B41" s="297" t="s">
        <v>1</v>
      </c>
      <c r="C41" s="306"/>
      <c r="D41" s="299" t="s">
        <v>29</v>
      </c>
      <c r="E41" s="300"/>
      <c r="F41" s="75" t="s">
        <v>9</v>
      </c>
      <c r="G41" s="303" t="s">
        <v>20</v>
      </c>
      <c r="H41" s="304"/>
      <c r="I41" s="301" t="s">
        <v>31</v>
      </c>
      <c r="J41" s="301"/>
      <c r="K41" s="25" t="s">
        <v>45</v>
      </c>
    </row>
    <row r="42" spans="1:11" ht="13.5" thickBot="1">
      <c r="A42" s="15"/>
      <c r="B42" s="59" t="s">
        <v>2</v>
      </c>
      <c r="C42" s="66" t="s">
        <v>3</v>
      </c>
      <c r="D42" s="67" t="s">
        <v>28</v>
      </c>
      <c r="E42" s="68" t="s">
        <v>21</v>
      </c>
      <c r="F42" s="76" t="s">
        <v>33</v>
      </c>
      <c r="G42" s="62"/>
      <c r="H42" s="44" t="s">
        <v>35</v>
      </c>
      <c r="I42" s="60" t="s">
        <v>11</v>
      </c>
      <c r="J42" s="77" t="s">
        <v>17</v>
      </c>
      <c r="K42" s="29" t="s">
        <v>35</v>
      </c>
    </row>
    <row r="43" spans="1:11" ht="13.5" thickBot="1">
      <c r="A43" s="3" t="s">
        <v>0</v>
      </c>
      <c r="B43" s="4">
        <v>1</v>
      </c>
      <c r="C43" s="30">
        <v>2</v>
      </c>
      <c r="D43" s="69">
        <v>3</v>
      </c>
      <c r="E43" s="70">
        <v>4</v>
      </c>
      <c r="F43" s="30">
        <v>5</v>
      </c>
      <c r="G43" s="63">
        <v>6</v>
      </c>
      <c r="H43" s="48">
        <v>7</v>
      </c>
      <c r="I43" s="61">
        <v>8</v>
      </c>
      <c r="J43" s="78">
        <v>9</v>
      </c>
      <c r="K43" s="33">
        <v>10</v>
      </c>
    </row>
    <row r="44" spans="1:11" ht="12.75">
      <c r="A44" s="64" t="s">
        <v>8</v>
      </c>
      <c r="B44" s="38"/>
      <c r="C44" s="37"/>
      <c r="D44" s="71"/>
      <c r="E44" s="72"/>
      <c r="F44" s="37"/>
      <c r="G44" s="65"/>
      <c r="H44" s="90"/>
      <c r="I44" s="88"/>
      <c r="J44" s="81"/>
      <c r="K44" s="40"/>
    </row>
    <row r="45" spans="1:11" ht="13.5" thickBot="1">
      <c r="A45" s="47" t="s">
        <v>12</v>
      </c>
      <c r="B45" s="14"/>
      <c r="C45" s="19"/>
      <c r="D45" s="73"/>
      <c r="E45" s="74"/>
      <c r="F45" s="19"/>
      <c r="G45" s="22"/>
      <c r="H45" s="21"/>
      <c r="I45" s="89"/>
      <c r="J45" s="82"/>
      <c r="K45" s="41"/>
    </row>
    <row r="46" spans="1:11" ht="13.5" thickTop="1">
      <c r="A46" s="50" t="s">
        <v>40</v>
      </c>
      <c r="B46" s="197">
        <f>79293-F46</f>
        <v>52163</v>
      </c>
      <c r="C46" s="195">
        <v>79362</v>
      </c>
      <c r="D46" s="191">
        <v>39963</v>
      </c>
      <c r="E46" s="192">
        <v>4780</v>
      </c>
      <c r="F46" s="195">
        <v>27130</v>
      </c>
      <c r="G46" s="199">
        <f>B46+F46-C46</f>
        <v>-69</v>
      </c>
      <c r="H46" s="261"/>
      <c r="I46" s="262"/>
      <c r="J46" s="263"/>
      <c r="K46" s="264"/>
    </row>
    <row r="47" spans="1:11" ht="12.75">
      <c r="A47" s="51" t="s">
        <v>48</v>
      </c>
      <c r="B47" s="198">
        <v>179</v>
      </c>
      <c r="C47" s="196">
        <v>105</v>
      </c>
      <c r="D47" s="193">
        <v>12</v>
      </c>
      <c r="E47" s="194">
        <v>0</v>
      </c>
      <c r="F47" s="196">
        <v>0</v>
      </c>
      <c r="G47" s="200">
        <f>B47-C47</f>
        <v>74</v>
      </c>
      <c r="H47" s="201">
        <f>G46+G47</f>
        <v>5</v>
      </c>
      <c r="I47" s="284">
        <v>0</v>
      </c>
      <c r="J47" s="285">
        <v>5</v>
      </c>
      <c r="K47" s="184">
        <v>206090</v>
      </c>
    </row>
    <row r="48" spans="1:11" ht="12.75">
      <c r="A48" s="50" t="s">
        <v>41</v>
      </c>
      <c r="B48" s="208">
        <f>40114-F48</f>
        <v>22322</v>
      </c>
      <c r="C48" s="207">
        <v>40125</v>
      </c>
      <c r="D48" s="203">
        <v>20431</v>
      </c>
      <c r="E48" s="204">
        <v>1485</v>
      </c>
      <c r="F48" s="207">
        <v>17792</v>
      </c>
      <c r="G48" s="209">
        <f>B48+F48-C48</f>
        <v>-11</v>
      </c>
      <c r="H48" s="266"/>
      <c r="I48" s="267"/>
      <c r="J48" s="268"/>
      <c r="K48" s="269"/>
    </row>
    <row r="49" spans="1:11" ht="12.75">
      <c r="A49" s="51" t="s">
        <v>48</v>
      </c>
      <c r="B49" s="197">
        <v>58</v>
      </c>
      <c r="C49" s="195">
        <v>2</v>
      </c>
      <c r="D49" s="205">
        <v>0</v>
      </c>
      <c r="E49" s="206">
        <v>0</v>
      </c>
      <c r="F49" s="195">
        <v>0</v>
      </c>
      <c r="G49" s="211">
        <f>B49-C49</f>
        <v>56</v>
      </c>
      <c r="H49" s="190">
        <f>G48+G49</f>
        <v>45</v>
      </c>
      <c r="I49" s="292">
        <v>0</v>
      </c>
      <c r="J49" s="231">
        <v>45</v>
      </c>
      <c r="K49" s="202">
        <v>100190</v>
      </c>
    </row>
    <row r="50" spans="1:11" ht="12.75">
      <c r="A50" s="51" t="s">
        <v>24</v>
      </c>
      <c r="B50" s="188">
        <f>42878-F50</f>
        <v>26430</v>
      </c>
      <c r="C50" s="187">
        <v>42879</v>
      </c>
      <c r="D50" s="185">
        <v>22736</v>
      </c>
      <c r="E50" s="186">
        <v>2847</v>
      </c>
      <c r="F50" s="187">
        <v>16448</v>
      </c>
      <c r="G50" s="189">
        <f>B50+F50-C50</f>
        <v>-1</v>
      </c>
      <c r="H50" s="190">
        <f>G50</f>
        <v>-1</v>
      </c>
      <c r="I50" s="284">
        <v>0</v>
      </c>
      <c r="J50" s="285">
        <v>0</v>
      </c>
      <c r="K50" s="184">
        <v>47879</v>
      </c>
    </row>
    <row r="51" spans="1:11" ht="12.75">
      <c r="A51" s="52" t="s">
        <v>42</v>
      </c>
      <c r="B51" s="222">
        <f>104739-F51</f>
        <v>74482</v>
      </c>
      <c r="C51" s="220">
        <v>104774</v>
      </c>
      <c r="D51" s="218">
        <v>56051</v>
      </c>
      <c r="E51" s="219">
        <v>2196</v>
      </c>
      <c r="F51" s="220">
        <v>30257</v>
      </c>
      <c r="G51" s="224">
        <f>B51+F51-C51</f>
        <v>-35</v>
      </c>
      <c r="H51" s="210"/>
      <c r="I51" s="286"/>
      <c r="J51" s="287"/>
      <c r="K51" s="269"/>
    </row>
    <row r="52" spans="1:11" ht="12.75">
      <c r="A52" s="51" t="s">
        <v>48</v>
      </c>
      <c r="B52" s="223">
        <v>66</v>
      </c>
      <c r="C52" s="221">
        <v>31</v>
      </c>
      <c r="D52" s="205">
        <v>0</v>
      </c>
      <c r="E52" s="206">
        <v>0</v>
      </c>
      <c r="F52" s="221">
        <v>0</v>
      </c>
      <c r="G52" s="226">
        <f>B52-C52</f>
        <v>35</v>
      </c>
      <c r="H52" s="227">
        <f>G51+G52</f>
        <v>0</v>
      </c>
      <c r="I52" s="292">
        <v>0</v>
      </c>
      <c r="J52" s="231">
        <v>0</v>
      </c>
      <c r="K52" s="202">
        <v>127798</v>
      </c>
    </row>
    <row r="53" spans="1:11" ht="12.75">
      <c r="A53" s="50" t="s">
        <v>43</v>
      </c>
      <c r="B53" s="222">
        <f>96129-F53</f>
        <v>59691</v>
      </c>
      <c r="C53" s="220">
        <v>96402</v>
      </c>
      <c r="D53" s="218">
        <v>50180</v>
      </c>
      <c r="E53" s="219">
        <v>2529</v>
      </c>
      <c r="F53" s="220">
        <v>36438</v>
      </c>
      <c r="G53" s="224">
        <f>B53+F53-C53</f>
        <v>-273</v>
      </c>
      <c r="H53" s="181"/>
      <c r="I53" s="284"/>
      <c r="J53" s="285"/>
      <c r="K53" s="265"/>
    </row>
    <row r="54" spans="1:11" ht="12.75">
      <c r="A54" s="51" t="s">
        <v>48</v>
      </c>
      <c r="B54" s="223">
        <v>605</v>
      </c>
      <c r="C54" s="221">
        <v>314</v>
      </c>
      <c r="D54" s="205">
        <v>16</v>
      </c>
      <c r="E54" s="206">
        <v>0</v>
      </c>
      <c r="F54" s="221">
        <v>0</v>
      </c>
      <c r="G54" s="225">
        <f>B54-C54</f>
        <v>291</v>
      </c>
      <c r="H54" s="181">
        <f>G53+G54</f>
        <v>18</v>
      </c>
      <c r="I54" s="284">
        <v>1</v>
      </c>
      <c r="J54" s="285">
        <v>17</v>
      </c>
      <c r="K54" s="184">
        <v>90235</v>
      </c>
    </row>
    <row r="55" spans="1:11" ht="12.75">
      <c r="A55" s="52" t="s">
        <v>44</v>
      </c>
      <c r="B55" s="178">
        <f>33184-F55</f>
        <v>19955</v>
      </c>
      <c r="C55" s="176">
        <v>33183</v>
      </c>
      <c r="D55" s="172">
        <v>16940</v>
      </c>
      <c r="E55" s="174">
        <v>695</v>
      </c>
      <c r="F55" s="176">
        <v>13229</v>
      </c>
      <c r="G55" s="180">
        <f>B55+F55-C55</f>
        <v>1</v>
      </c>
      <c r="H55" s="266"/>
      <c r="I55" s="267"/>
      <c r="J55" s="268"/>
      <c r="K55" s="269"/>
    </row>
    <row r="56" spans="1:11" ht="12.75">
      <c r="A56" s="50" t="s">
        <v>48</v>
      </c>
      <c r="B56" s="215">
        <v>18</v>
      </c>
      <c r="C56" s="214">
        <v>17</v>
      </c>
      <c r="D56" s="212">
        <v>6</v>
      </c>
      <c r="E56" s="213">
        <v>0</v>
      </c>
      <c r="F56" s="214">
        <v>0</v>
      </c>
      <c r="G56" s="216">
        <f>B56-C56</f>
        <v>1</v>
      </c>
      <c r="H56" s="217">
        <f>G55+G56</f>
        <v>2</v>
      </c>
      <c r="I56" s="270"/>
      <c r="J56" s="231">
        <v>2</v>
      </c>
      <c r="K56" s="202">
        <v>47271</v>
      </c>
    </row>
    <row r="57" spans="1:11" ht="12.75">
      <c r="A57" s="53" t="s">
        <v>50</v>
      </c>
      <c r="B57" s="229">
        <f>153638-F57</f>
        <v>107186</v>
      </c>
      <c r="C57" s="228">
        <v>153960</v>
      </c>
      <c r="D57" s="203">
        <v>69431</v>
      </c>
      <c r="E57" s="204">
        <v>10423</v>
      </c>
      <c r="F57" s="228">
        <v>46452</v>
      </c>
      <c r="G57" s="230">
        <f>B57+F57-C57</f>
        <v>-322</v>
      </c>
      <c r="H57" s="266"/>
      <c r="I57" s="284"/>
      <c r="J57" s="285"/>
      <c r="K57" s="265"/>
    </row>
    <row r="58" spans="1:11" ht="12.75">
      <c r="A58" s="54" t="s">
        <v>48</v>
      </c>
      <c r="B58" s="223">
        <v>1083</v>
      </c>
      <c r="C58" s="221">
        <v>334</v>
      </c>
      <c r="D58" s="205">
        <v>0</v>
      </c>
      <c r="E58" s="206">
        <v>0</v>
      </c>
      <c r="F58" s="221">
        <v>0</v>
      </c>
      <c r="G58" s="225">
        <f>B58-C58</f>
        <v>749</v>
      </c>
      <c r="H58" s="231">
        <f>G57+G58</f>
        <v>427</v>
      </c>
      <c r="I58" s="284">
        <v>0</v>
      </c>
      <c r="J58" s="285">
        <v>427</v>
      </c>
      <c r="K58" s="184">
        <v>458566</v>
      </c>
    </row>
    <row r="59" spans="1:11" ht="12.75">
      <c r="A59" s="50" t="s">
        <v>23</v>
      </c>
      <c r="B59" s="178">
        <f>76595-F59</f>
        <v>47548</v>
      </c>
      <c r="C59" s="176">
        <v>76807</v>
      </c>
      <c r="D59" s="172">
        <v>37674</v>
      </c>
      <c r="E59" s="174">
        <v>2365</v>
      </c>
      <c r="F59" s="176">
        <v>29047</v>
      </c>
      <c r="G59" s="180">
        <f>B59+F59-C59</f>
        <v>-212</v>
      </c>
      <c r="H59" s="271"/>
      <c r="I59" s="286"/>
      <c r="J59" s="287"/>
      <c r="K59" s="269"/>
    </row>
    <row r="60" spans="1:11" ht="12.75">
      <c r="A60" s="51" t="s">
        <v>48</v>
      </c>
      <c r="B60" s="179">
        <v>459</v>
      </c>
      <c r="C60" s="177">
        <v>143</v>
      </c>
      <c r="D60" s="173">
        <v>0</v>
      </c>
      <c r="E60" s="175">
        <v>13</v>
      </c>
      <c r="F60" s="177">
        <v>0</v>
      </c>
      <c r="G60" s="182">
        <f>B60-C60</f>
        <v>316</v>
      </c>
      <c r="H60" s="183">
        <f>G59+G60</f>
        <v>104</v>
      </c>
      <c r="I60" s="288">
        <v>83</v>
      </c>
      <c r="J60" s="289">
        <v>21</v>
      </c>
      <c r="K60" s="171">
        <v>155778</v>
      </c>
    </row>
    <row r="61" spans="1:11" ht="13.5" thickBot="1">
      <c r="A61" s="93" t="s">
        <v>22</v>
      </c>
      <c r="B61" s="164">
        <f>172523-F61</f>
        <v>50384</v>
      </c>
      <c r="C61" s="165">
        <v>172523</v>
      </c>
      <c r="D61" s="166">
        <v>94650</v>
      </c>
      <c r="E61" s="167">
        <v>6255</v>
      </c>
      <c r="F61" s="165">
        <v>122139</v>
      </c>
      <c r="G61" s="168">
        <f>B61+F61-C61</f>
        <v>0</v>
      </c>
      <c r="H61" s="169">
        <f>G61</f>
        <v>0</v>
      </c>
      <c r="I61" s="290">
        <v>0</v>
      </c>
      <c r="J61" s="291">
        <v>0</v>
      </c>
      <c r="K61" s="170">
        <v>221060</v>
      </c>
    </row>
    <row r="63" spans="8:11" ht="12.75">
      <c r="H63" s="91"/>
      <c r="I63" s="91"/>
      <c r="J63" s="91"/>
      <c r="K63" s="91"/>
    </row>
    <row r="64" spans="7:11" ht="12.75">
      <c r="G64" s="86"/>
      <c r="H64" s="92"/>
      <c r="I64" s="91"/>
      <c r="J64" s="91"/>
      <c r="K64" s="91"/>
    </row>
  </sheetData>
  <sheetProtection/>
  <mergeCells count="11">
    <mergeCell ref="H14:H15"/>
    <mergeCell ref="H18:H19"/>
    <mergeCell ref="I5:J5"/>
    <mergeCell ref="D5:E5"/>
    <mergeCell ref="D41:E41"/>
    <mergeCell ref="I41:J41"/>
    <mergeCell ref="B2:H2"/>
    <mergeCell ref="B5:C5"/>
    <mergeCell ref="G5:H5"/>
    <mergeCell ref="B41:C41"/>
    <mergeCell ref="G41:H41"/>
  </mergeCells>
  <printOptions/>
  <pageMargins left="0.5905511811023623" right="0.5905511811023623" top="0.7874015748031497" bottom="1.181102362204724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Lindovská Jana</cp:lastModifiedBy>
  <cp:lastPrinted>2018-05-25T10:14:48Z</cp:lastPrinted>
  <dcterms:created xsi:type="dcterms:W3CDTF">1998-10-16T08:40:51Z</dcterms:created>
  <dcterms:modified xsi:type="dcterms:W3CDTF">2018-05-25T10:14:51Z</dcterms:modified>
  <cp:category/>
  <cp:version/>
  <cp:contentType/>
  <cp:contentStatus/>
</cp:coreProperties>
</file>