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k 31.12.2018" sheetId="10" r:id="rId1"/>
  </sheets>
  <definedNames>
    <definedName name="_xlnm.Print_Titles" localSheetId="0">'k 31.12.2018'!$3:$5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2" i="10" l="1"/>
  <c r="E112" i="10"/>
  <c r="E114" i="10" s="1"/>
  <c r="D112" i="10"/>
  <c r="F91" i="10"/>
  <c r="F93" i="10" s="1"/>
  <c r="E91" i="10"/>
  <c r="E93" i="10" s="1"/>
  <c r="F66" i="10"/>
  <c r="E66" i="10"/>
  <c r="F56" i="10"/>
  <c r="E56" i="10"/>
  <c r="E26" i="10"/>
  <c r="D26" i="10"/>
  <c r="F13" i="10"/>
  <c r="E13" i="10"/>
  <c r="D13" i="10"/>
  <c r="E162" i="10" l="1"/>
  <c r="D162" i="10"/>
  <c r="F134" i="10"/>
  <c r="E134" i="10"/>
  <c r="D134" i="10"/>
  <c r="F144" i="10"/>
  <c r="E144" i="10"/>
  <c r="D144" i="10"/>
  <c r="D93" i="10"/>
  <c r="F158" i="10" l="1"/>
  <c r="F160" i="10" s="1"/>
  <c r="E158" i="10"/>
  <c r="E160" i="10" s="1"/>
  <c r="D158" i="10"/>
  <c r="D160" i="10" s="1"/>
  <c r="F152" i="10"/>
  <c r="F154" i="10" s="1"/>
  <c r="E152" i="10"/>
  <c r="E154" i="10" s="1"/>
  <c r="D152" i="10"/>
  <c r="D154" i="10" s="1"/>
  <c r="F147" i="10"/>
  <c r="F149" i="10" s="1"/>
  <c r="E147" i="10"/>
  <c r="E149" i="10" s="1"/>
  <c r="D147" i="10"/>
  <c r="D149" i="10" s="1"/>
  <c r="D140" i="10"/>
  <c r="D142" i="10" s="1"/>
  <c r="E130" i="10"/>
  <c r="E132" i="10" s="1"/>
  <c r="D130" i="10"/>
  <c r="D132" i="10" s="1"/>
  <c r="F121" i="10"/>
  <c r="F123" i="10" s="1"/>
  <c r="D121" i="10"/>
  <c r="D123" i="10" s="1"/>
  <c r="D114" i="10"/>
  <c r="E106" i="10"/>
  <c r="E108" i="10" s="1"/>
  <c r="D106" i="10"/>
  <c r="D108" i="10" s="1"/>
  <c r="F99" i="10"/>
  <c r="F101" i="10" s="1"/>
  <c r="E99" i="10"/>
  <c r="E101" i="10" s="1"/>
  <c r="D99" i="10"/>
  <c r="D101" i="10" s="1"/>
  <c r="E85" i="10"/>
  <c r="E87" i="10" s="1"/>
  <c r="D85" i="10"/>
  <c r="D87" i="10" s="1"/>
  <c r="E79" i="10"/>
  <c r="E81" i="10" s="1"/>
  <c r="D79" i="10"/>
  <c r="D81" i="10" s="1"/>
  <c r="D74" i="10"/>
  <c r="D76" i="10" s="1"/>
  <c r="F68" i="10"/>
  <c r="E68" i="10"/>
  <c r="D66" i="10"/>
  <c r="D68" i="10" s="1"/>
  <c r="F61" i="10"/>
  <c r="F63" i="10" s="1"/>
  <c r="E61" i="10"/>
  <c r="E63" i="10" s="1"/>
  <c r="D61" i="10"/>
  <c r="D63" i="10" s="1"/>
  <c r="F58" i="10"/>
  <c r="E58" i="10"/>
  <c r="D56" i="10"/>
  <c r="D58" i="10" s="1"/>
  <c r="F50" i="10"/>
  <c r="F52" i="10" s="1"/>
  <c r="E50" i="10"/>
  <c r="E52" i="10" s="1"/>
  <c r="D50" i="10"/>
  <c r="D52" i="10" s="1"/>
  <c r="E46" i="10"/>
  <c r="E48" i="10" s="1"/>
  <c r="D46" i="10"/>
  <c r="D48" i="10" s="1"/>
  <c r="D38" i="10"/>
  <c r="E28" i="10"/>
  <c r="F15" i="10"/>
  <c r="D15" i="10"/>
  <c r="E140" i="10"/>
  <c r="E142" i="10" s="1"/>
  <c r="F140" i="10"/>
  <c r="F142" i="10" s="1"/>
  <c r="F130" i="10"/>
  <c r="F132" i="10" s="1"/>
  <c r="E121" i="10"/>
  <c r="E123" i="10" s="1"/>
  <c r="F109" i="10"/>
  <c r="F112" i="10" s="1"/>
  <c r="F114" i="10" s="1"/>
  <c r="F85" i="10"/>
  <c r="F87" i="10" s="1"/>
  <c r="F79" i="10"/>
  <c r="F81" i="10" s="1"/>
  <c r="F74" i="10"/>
  <c r="F76" i="10" s="1"/>
  <c r="E74" i="10"/>
  <c r="E76" i="10" s="1"/>
  <c r="E38" i="10"/>
  <c r="F38" i="10"/>
  <c r="F40" i="10" s="1"/>
  <c r="F16" i="10"/>
  <c r="D40" i="10" l="1"/>
  <c r="D161" i="10"/>
  <c r="E40" i="10"/>
  <c r="E161" i="10"/>
  <c r="E163" i="10" s="1"/>
  <c r="F26" i="10"/>
  <c r="D28" i="10"/>
  <c r="D163" i="10"/>
  <c r="E15" i="10"/>
  <c r="F46" i="10"/>
  <c r="F48" i="10" s="1"/>
  <c r="F106" i="10"/>
  <c r="F108" i="10" s="1"/>
  <c r="F28" i="10" l="1"/>
  <c r="F161" i="10"/>
  <c r="F163" i="10"/>
</calcChain>
</file>

<file path=xl/sharedStrings.xml><?xml version="1.0" encoding="utf-8"?>
<sst xmlns="http://schemas.openxmlformats.org/spreadsheetml/2006/main" count="278" uniqueCount="130">
  <si>
    <t>MOP</t>
  </si>
  <si>
    <t>POR</t>
  </si>
  <si>
    <t>RAB</t>
  </si>
  <si>
    <t>PET</t>
  </si>
  <si>
    <t>OJI</t>
  </si>
  <si>
    <t>HOS</t>
  </si>
  <si>
    <t>NBE</t>
  </si>
  <si>
    <t>LHO</t>
  </si>
  <si>
    <t>NVE</t>
  </si>
  <si>
    <t>KPO</t>
  </si>
  <si>
    <t>SLO</t>
  </si>
  <si>
    <t>SVI</t>
  </si>
  <si>
    <t>PRO</t>
  </si>
  <si>
    <t>VIT</t>
  </si>
  <si>
    <t>PUS</t>
  </si>
  <si>
    <t>PLE</t>
  </si>
  <si>
    <t>SBE</t>
  </si>
  <si>
    <t>MHH</t>
  </si>
  <si>
    <t>MAR</t>
  </si>
  <si>
    <t>POL</t>
  </si>
  <si>
    <t>HRA</t>
  </si>
  <si>
    <t>MIC</t>
  </si>
  <si>
    <t>TRE</t>
  </si>
  <si>
    <t>poukázáno</t>
  </si>
  <si>
    <t>ÚHRN</t>
  </si>
  <si>
    <t>Zvýšení bezpečnosti silničního provozu na ul. Staroveské</t>
  </si>
  <si>
    <t>Proměna sadu Dr. Milady Horákové</t>
  </si>
  <si>
    <t>Hasičská zbrojnice - PD</t>
  </si>
  <si>
    <t>Stavební úpravy školy č.p. 330</t>
  </si>
  <si>
    <t>Rekonstrukce vodovodu ul. Televizní</t>
  </si>
  <si>
    <t>Parkovací stání u MŠ na ul. Zelená</t>
  </si>
  <si>
    <t>Rekonstrukce bytového domu Bílá 2</t>
  </si>
  <si>
    <t>PD na sportovní volnočasový areál na ul. Valašské</t>
  </si>
  <si>
    <t>ZŠO, Gen. Píky 13A - sportovní hala - PD</t>
  </si>
  <si>
    <t>Modernizace bytových domů Šenovská č. 65, 66, 67</t>
  </si>
  <si>
    <t>Regenerace sídliště Kamenec</t>
  </si>
  <si>
    <t>Parkování Nová Osada</t>
  </si>
  <si>
    <t>Náměstí Ostrava-Jih, veřejný prostor Hrabůvka</t>
  </si>
  <si>
    <t>Zateplení a výměna oken pavilonů MŠ Mitušova 6</t>
  </si>
  <si>
    <t>Náměstí Ostrava-Jih, veřejný prostor Hrabůvka - převod</t>
  </si>
  <si>
    <t>Rekonstrukce sportovní haly v Pustkovci</t>
  </si>
  <si>
    <t>Rekonstrukce KD Petřkovice</t>
  </si>
  <si>
    <t>Rekonstrukce tělocvičny na ul. Rolnické č. 55 - PD</t>
  </si>
  <si>
    <t>Zvýšení bezpečnosti silničního provozu na ul. Staroveské-převod</t>
  </si>
  <si>
    <t>Revitalizace Mlýnského náhonu</t>
  </si>
  <si>
    <t>Stavební úpravy a přístavba hasičské stanice na ul. Těšínská</t>
  </si>
  <si>
    <t>Zvýšení bezpečnosti na komunikacích, chodník na ul. Družební</t>
  </si>
  <si>
    <t xml:space="preserve">Rekonstrukce budovy úřadu </t>
  </si>
  <si>
    <t>Garážové stání pro výjezdové vozidlo</t>
  </si>
  <si>
    <t>Sníž.energet.náročnosti MŠ O.-Muglinov, Keramická 8/23</t>
  </si>
  <si>
    <t>Sníž.energet.náročnosti TV a krčku ZŠ O.-Kunčičky,Škrobálkova</t>
  </si>
  <si>
    <t>Komunitní centrum VŠICHNI SPOLU</t>
  </si>
  <si>
    <t>Energetické úspory BD ul. Rokycanova a Kobrova</t>
  </si>
  <si>
    <t>Chodník ul. U Cementárny</t>
  </si>
  <si>
    <t>Parkoviště Alžírská</t>
  </si>
  <si>
    <t>Rekonstrukce autobusové smyčky Klášterského, ul.Proskovická</t>
  </si>
  <si>
    <t>Stavební úpravy mostů přes vodní tok Plesenka</t>
  </si>
  <si>
    <t>Památník obětem hornické stávky 1894-Trojice - renovace</t>
  </si>
  <si>
    <t>Sportovní hala Nová Bělá - PD</t>
  </si>
  <si>
    <t>Parkoviště na ul. Na Lánech</t>
  </si>
  <si>
    <t>Přírodovědná učebna v přírodě na Srbské</t>
  </si>
  <si>
    <t>Naučná stezka - Permoníkova stezka</t>
  </si>
  <si>
    <t>Revitalizace parku U Káňů</t>
  </si>
  <si>
    <t>městský obvod</t>
  </si>
  <si>
    <t>výkupy pozemků pro akci Sportovní hala</t>
  </si>
  <si>
    <t>Pěší propojení sport.areálů - hřiště - golfová klubovna</t>
  </si>
  <si>
    <t>výkupy nemovitostí</t>
  </si>
  <si>
    <t>Chodník podél ul.Těšínské-úsek Nad Obcí-Újezdní a údržba autobus.nást.</t>
  </si>
  <si>
    <t>Revitalizace BD Syllabova 26, 28, 30, 32, 34</t>
  </si>
  <si>
    <t>Regenerace sídliště Mírová osada 1.et.</t>
  </si>
  <si>
    <t>Rekonstrukce BD Bílá 2</t>
  </si>
  <si>
    <t>Závlek cyklostezky Q - větev A</t>
  </si>
  <si>
    <t>Rozšíření kapacity MŠ Petřkovice</t>
  </si>
  <si>
    <t>Podchod na náměstí Ostrava-Jih</t>
  </si>
  <si>
    <t>Oplocení hřbitova v O.-Svinově (přísp. od MO POR)</t>
  </si>
  <si>
    <t>vybudování hrobů na hřbitově ve Svinově (přísp. od MO POR)</t>
  </si>
  <si>
    <t>Koncepce bydlení a jejípilotní ověření</t>
  </si>
  <si>
    <t>Dostavba kanalizace v ul. Chrobákova - dešťová kanalizace</t>
  </si>
  <si>
    <t>Sportovní hala Ostrava-Třebovice</t>
  </si>
  <si>
    <t>PD úprav veřejného prostranství lokality DUHA</t>
  </si>
  <si>
    <t>Rekonstrukce parku Čs. letců</t>
  </si>
  <si>
    <t>Podpora přírodních věd ZŠ Klegova 27</t>
  </si>
  <si>
    <t>Komunitní centrum v Ostravě-Michálkovicích</t>
  </si>
  <si>
    <t>Parkoviště Na Jízdárně</t>
  </si>
  <si>
    <t>znalecký posudek - Sportovní hala</t>
  </si>
  <si>
    <t>Regenerace sídliště Muglinov - 5. etapa - PD</t>
  </si>
  <si>
    <t>Regenerace sídliště Muglinov - 5. etapa - realizace</t>
  </si>
  <si>
    <t>Rekonstrukce Domu pro seniory</t>
  </si>
  <si>
    <t>Úprava křižovatky Radvanická x Čapkova</t>
  </si>
  <si>
    <t>ÚZ</t>
  </si>
  <si>
    <t>účel</t>
  </si>
  <si>
    <t>3636</t>
  </si>
  <si>
    <t>6330</t>
  </si>
  <si>
    <t>3500</t>
  </si>
  <si>
    <t>7101</t>
  </si>
  <si>
    <t>1030</t>
  </si>
  <si>
    <t>7608</t>
  </si>
  <si>
    <t>95</t>
  </si>
  <si>
    <t>0</t>
  </si>
  <si>
    <t>Celkem účelové dotace</t>
  </si>
  <si>
    <t>Celkem investiční dotace</t>
  </si>
  <si>
    <t>účelové dotace celkem</t>
  </si>
  <si>
    <t xml:space="preserve">neúčelová dotace </t>
  </si>
  <si>
    <t>Celkem neúčelová dotace</t>
  </si>
  <si>
    <t>schválený
rozpočet</t>
  </si>
  <si>
    <t>upravený
rozpočet</t>
  </si>
  <si>
    <t>CELKEM</t>
  </si>
  <si>
    <t>Výstavba hřiště Hrabek v Ostravě-Plesné</t>
  </si>
  <si>
    <t>Ostravské vánoce 2018</t>
  </si>
  <si>
    <t>ZŠ a MŠO, Ostrčilova - rekonstrukce hřiště</t>
  </si>
  <si>
    <t>Gajdošova zahrada I. etapa</t>
  </si>
  <si>
    <t>Modernizace učeben ZŠ</t>
  </si>
  <si>
    <t>Bezbariérový přístup Domu služeb ul. Horní 55</t>
  </si>
  <si>
    <t>Zázemí pro potřeby VPP</t>
  </si>
  <si>
    <t>výkupy nemovitostí v lokalitě U Cementárny</t>
  </si>
  <si>
    <t>Rekonstrukce opěrné zdi pod MK Pustkovecká</t>
  </si>
  <si>
    <t>Rekonstrukce Mariánského náměstí - PD</t>
  </si>
  <si>
    <t xml:space="preserve">Rekonstrukce Mariánského náměstí  </t>
  </si>
  <si>
    <t>Účelová komunikace - úřad - golfový areál</t>
  </si>
  <si>
    <t>Rekonstrukce a přístavba hasičské zbrojnice</t>
  </si>
  <si>
    <t>Výměna plynového kotle v Domě zahrádkářů</t>
  </si>
  <si>
    <t>Revitalizace Lesoparku Benátky a Hluváckého kopce</t>
  </si>
  <si>
    <t>Úpravy okolí pomníku v Nové Vsi</t>
  </si>
  <si>
    <t>Rekonstrukce a modernizace odborných učeben ZŠ Michálkovice</t>
  </si>
  <si>
    <t>Výměna otopného systému úřadu MO Krásné Pole</t>
  </si>
  <si>
    <t>Chodník u bývalé MŠ</t>
  </si>
  <si>
    <t>Stavební úpravy hasičské zbrojnice č.p. 592</t>
  </si>
  <si>
    <t>Revitalzace odborné učebny fyziky a chemie</t>
  </si>
  <si>
    <t xml:space="preserve">Investiční dotace městským obvodům z rozpočtu SMO k 31.12.2018 </t>
  </si>
  <si>
    <t>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</si>
</sst>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 applyFill="1"/>
    <xf numFmtId="0" fontId="1" fillId="0" borderId="0" xfId="0" applyFont="1" applyFill="1" applyBorder="1"/>
    <xf numFmtId="4" fontId="3" fillId="0" borderId="0" xfId="0" applyNumberFormat="1" applyFont="1" applyFill="1" applyBorder="1"/>
    <xf numFmtId="4" fontId="1" fillId="0" borderId="0" xfId="0" applyNumberFormat="1" applyFont="1" applyFill="1" applyBorder="1"/>
    <xf numFmtId="0" fontId="3" fillId="0" borderId="0" xfId="0" applyFont="1" applyFill="1" applyBorder="1"/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4" fontId="3" fillId="0" borderId="16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4" fontId="3" fillId="0" borderId="19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4" fontId="3" fillId="0" borderId="2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4" fontId="3" fillId="0" borderId="24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2" fillId="0" borderId="0" xfId="0" applyFont="1" applyFill="1" applyBorder="1" applyAlignment="1">
      <alignment horizontal="justify" vertical="justify"/>
    </xf>
    <xf numFmtId="0" fontId="0" fillId="0" borderId="0" xfId="0" applyFill="1"/>
    <xf numFmtId="4" fontId="1" fillId="0" borderId="27" xfId="0" applyNumberFormat="1" applyFont="1" applyFill="1" applyBorder="1"/>
    <xf numFmtId="0" fontId="3" fillId="0" borderId="0" xfId="0" applyFont="1"/>
    <xf numFmtId="4" fontId="4" fillId="0" borderId="0" xfId="0" applyNumberFormat="1" applyFont="1" applyFill="1" applyBorder="1"/>
    <xf numFmtId="4" fontId="1" fillId="2" borderId="0" xfId="0" applyNumberFormat="1" applyFont="1" applyFill="1" applyBorder="1"/>
    <xf numFmtId="4" fontId="1" fillId="0" borderId="17" xfId="0" applyNumberFormat="1" applyFont="1" applyFill="1" applyBorder="1"/>
    <xf numFmtId="0" fontId="3" fillId="0" borderId="17" xfId="0" applyFont="1" applyFill="1" applyBorder="1"/>
    <xf numFmtId="4" fontId="3" fillId="0" borderId="17" xfId="0" applyNumberFormat="1" applyFont="1" applyFill="1" applyBorder="1"/>
    <xf numFmtId="4" fontId="1" fillId="0" borderId="25" xfId="0" applyNumberFormat="1" applyFont="1" applyFill="1" applyBorder="1"/>
    <xf numFmtId="4" fontId="1" fillId="0" borderId="14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4" fontId="3" fillId="0" borderId="22" xfId="0" applyNumberFormat="1" applyFont="1" applyFill="1" applyBorder="1"/>
    <xf numFmtId="0" fontId="3" fillId="0" borderId="22" xfId="0" applyFont="1" applyFill="1" applyBorder="1"/>
    <xf numFmtId="0" fontId="3" fillId="0" borderId="0" xfId="0" applyFont="1" applyFill="1" applyBorder="1" applyAlignment="1">
      <alignment horizontal="left" vertical="center"/>
    </xf>
    <xf numFmtId="4" fontId="3" fillId="0" borderId="15" xfId="0" applyNumberFormat="1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left" vertical="center"/>
    </xf>
    <xf numFmtId="4" fontId="3" fillId="0" borderId="33" xfId="0" applyNumberFormat="1" applyFont="1" applyFill="1" applyBorder="1" applyAlignment="1">
      <alignment horizontal="right" vertical="center"/>
    </xf>
    <xf numFmtId="4" fontId="1" fillId="0" borderId="32" xfId="0" applyNumberFormat="1" applyFont="1" applyFill="1" applyBorder="1"/>
    <xf numFmtId="4" fontId="1" fillId="2" borderId="12" xfId="0" applyNumberFormat="1" applyFont="1" applyFill="1" applyBorder="1" applyAlignment="1">
      <alignment horizontal="right" vertical="center"/>
    </xf>
    <xf numFmtId="4" fontId="1" fillId="0" borderId="14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right" vertical="center"/>
    </xf>
    <xf numFmtId="0" fontId="3" fillId="0" borderId="25" xfId="0" applyFont="1" applyFill="1" applyBorder="1"/>
    <xf numFmtId="4" fontId="3" fillId="0" borderId="25" xfId="0" applyNumberFormat="1" applyFont="1" applyFill="1" applyBorder="1"/>
    <xf numFmtId="0" fontId="3" fillId="0" borderId="0" xfId="0" applyFont="1" applyBorder="1"/>
    <xf numFmtId="4" fontId="4" fillId="0" borderId="17" xfId="0" applyNumberFormat="1" applyFont="1" applyFill="1" applyBorder="1"/>
    <xf numFmtId="4" fontId="3" fillId="0" borderId="20" xfId="0" applyNumberFormat="1" applyFont="1" applyFill="1" applyBorder="1"/>
    <xf numFmtId="0" fontId="3" fillId="0" borderId="2" xfId="0" applyFont="1" applyFill="1" applyBorder="1" applyAlignment="1">
      <alignment horizontal="lef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1" fillId="0" borderId="20" xfId="0" applyNumberFormat="1" applyFont="1" applyFill="1" applyBorder="1"/>
    <xf numFmtId="3" fontId="3" fillId="0" borderId="0" xfId="0" applyNumberFormat="1" applyFont="1"/>
    <xf numFmtId="4" fontId="3" fillId="0" borderId="35" xfId="0" applyNumberFormat="1" applyFont="1" applyFill="1" applyBorder="1"/>
    <xf numFmtId="4" fontId="3" fillId="0" borderId="20" xfId="0" applyNumberFormat="1" applyFont="1" applyFill="1" applyBorder="1" applyAlignment="1">
      <alignment horizontal="right" vertical="center"/>
    </xf>
    <xf numFmtId="4" fontId="3" fillId="0" borderId="34" xfId="0" applyNumberFormat="1" applyFont="1" applyFill="1" applyBorder="1" applyAlignment="1">
      <alignment horizontal="right" vertical="center"/>
    </xf>
    <xf numFmtId="0" fontId="3" fillId="0" borderId="35" xfId="0" applyFont="1" applyFill="1" applyBorder="1"/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35" xfId="0" applyFont="1" applyFill="1" applyBorder="1" applyAlignment="1">
      <alignment horizontal="left" vertical="center"/>
    </xf>
    <xf numFmtId="0" fontId="0" fillId="0" borderId="0" xfId="0" applyBorder="1"/>
    <xf numFmtId="4" fontId="1" fillId="0" borderId="29" xfId="0" applyNumberFormat="1" applyFont="1" applyFill="1" applyBorder="1"/>
    <xf numFmtId="0" fontId="1" fillId="0" borderId="14" xfId="0" applyFont="1" applyFill="1" applyBorder="1"/>
    <xf numFmtId="4" fontId="5" fillId="0" borderId="22" xfId="0" applyNumberFormat="1" applyFont="1" applyFill="1" applyBorder="1"/>
    <xf numFmtId="2" fontId="3" fillId="0" borderId="0" xfId="0" applyNumberFormat="1" applyFont="1" applyFill="1" applyBorder="1"/>
    <xf numFmtId="2" fontId="3" fillId="0" borderId="17" xfId="0" applyNumberFormat="1" applyFont="1" applyFill="1" applyBorder="1"/>
    <xf numFmtId="0" fontId="3" fillId="0" borderId="29" xfId="0" applyFont="1" applyFill="1" applyBorder="1" applyAlignment="1">
      <alignment horizontal="left" vertical="center"/>
    </xf>
    <xf numFmtId="4" fontId="3" fillId="0" borderId="28" xfId="0" applyNumberFormat="1" applyFont="1" applyFill="1" applyBorder="1" applyAlignment="1">
      <alignment horizontal="right" vertical="center"/>
    </xf>
    <xf numFmtId="0" fontId="3" fillId="0" borderId="20" xfId="0" applyFont="1" applyFill="1" applyBorder="1"/>
    <xf numFmtId="4" fontId="1" fillId="2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9" fontId="3" fillId="0" borderId="12" xfId="0" applyNumberFormat="1" applyFont="1" applyFill="1" applyBorder="1" applyAlignment="1">
      <alignment horizontal="right" vertical="center"/>
    </xf>
    <xf numFmtId="49" fontId="3" fillId="0" borderId="34" xfId="0" applyNumberFormat="1" applyFont="1" applyFill="1" applyBorder="1" applyAlignment="1">
      <alignment horizontal="right" vertical="center"/>
    </xf>
    <xf numFmtId="49" fontId="3" fillId="0" borderId="15" xfId="0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right" vertical="center"/>
    </xf>
    <xf numFmtId="49" fontId="3" fillId="0" borderId="33" xfId="0" applyNumberFormat="1" applyFont="1" applyFill="1" applyBorder="1" applyAlignment="1">
      <alignment horizontal="right" vertical="center"/>
    </xf>
    <xf numFmtId="49" fontId="3" fillId="0" borderId="24" xfId="0" applyNumberFormat="1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horizontal="right" vertical="center"/>
    </xf>
    <xf numFmtId="49" fontId="3" fillId="0" borderId="28" xfId="0" applyNumberFormat="1" applyFont="1" applyFill="1" applyBorder="1" applyAlignment="1">
      <alignment horizontal="right" vertical="center"/>
    </xf>
    <xf numFmtId="0" fontId="3" fillId="2" borderId="0" xfId="0" applyFont="1" applyFill="1"/>
    <xf numFmtId="0" fontId="3" fillId="0" borderId="32" xfId="0" applyFont="1" applyFill="1" applyBorder="1"/>
    <xf numFmtId="0" fontId="3" fillId="0" borderId="29" xfId="0" applyFont="1" applyFill="1" applyBorder="1"/>
    <xf numFmtId="0" fontId="3" fillId="2" borderId="0" xfId="0" applyFont="1" applyFill="1" applyBorder="1"/>
    <xf numFmtId="4" fontId="1" fillId="2" borderId="3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Border="1"/>
    <xf numFmtId="0" fontId="3" fillId="0" borderId="14" xfId="0" applyFont="1" applyFill="1" applyBorder="1"/>
    <xf numFmtId="4" fontId="1" fillId="0" borderId="38" xfId="0" applyNumberFormat="1" applyFont="1" applyFill="1" applyBorder="1"/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3" fillId="0" borderId="18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right" vertical="center"/>
    </xf>
    <xf numFmtId="49" fontId="3" fillId="0" borderId="26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left" vertical="center"/>
    </xf>
    <xf numFmtId="49" fontId="3" fillId="0" borderId="36" xfId="0" applyNumberFormat="1" applyFont="1" applyFill="1" applyBorder="1" applyAlignment="1">
      <alignment horizontal="right" vertical="center"/>
    </xf>
    <xf numFmtId="0" fontId="2" fillId="0" borderId="39" xfId="0" applyFont="1" applyBorder="1"/>
    <xf numFmtId="0" fontId="2" fillId="0" borderId="30" xfId="0" applyFont="1" applyBorder="1"/>
    <xf numFmtId="49" fontId="2" fillId="0" borderId="0" xfId="0" applyNumberFormat="1" applyFont="1" applyFill="1" applyBorder="1" applyAlignment="1">
      <alignment horizontal="justify" vertical="justify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/>
    </xf>
    <xf numFmtId="4" fontId="2" fillId="0" borderId="13" xfId="0" applyNumberFormat="1" applyFont="1" applyFill="1" applyBorder="1" applyAlignment="1">
      <alignment horizontal="right" vertical="center"/>
    </xf>
    <xf numFmtId="49" fontId="2" fillId="3" borderId="15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4" fontId="2" fillId="3" borderId="15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right" vertical="center"/>
    </xf>
    <xf numFmtId="49" fontId="2" fillId="0" borderId="38" xfId="0" applyNumberFormat="1" applyFont="1" applyFill="1" applyBorder="1" applyAlignment="1">
      <alignment horizontal="right" vertical="center"/>
    </xf>
    <xf numFmtId="4" fontId="2" fillId="0" borderId="27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right" vertical="center"/>
    </xf>
    <xf numFmtId="49" fontId="2" fillId="3" borderId="8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/>
    </xf>
    <xf numFmtId="4" fontId="2" fillId="3" borderId="13" xfId="0" applyNumberFormat="1" applyFont="1" applyFill="1" applyBorder="1" applyAlignment="1">
      <alignment horizontal="right" vertical="center"/>
    </xf>
    <xf numFmtId="49" fontId="2" fillId="3" borderId="13" xfId="0" applyNumberFormat="1" applyFont="1" applyFill="1" applyBorder="1" applyAlignment="1">
      <alignment horizontal="right" vertical="center"/>
    </xf>
    <xf numFmtId="49" fontId="2" fillId="0" borderId="27" xfId="0" applyNumberFormat="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left" vertical="center"/>
    </xf>
    <xf numFmtId="4" fontId="2" fillId="0" borderId="27" xfId="0" applyNumberFormat="1" applyFont="1" applyFill="1" applyBorder="1"/>
    <xf numFmtId="3" fontId="3" fillId="0" borderId="12" xfId="0" applyNumberFormat="1" applyFont="1" applyFill="1" applyBorder="1" applyAlignment="1">
      <alignment horizontal="right" vertical="center"/>
    </xf>
    <xf numFmtId="3" fontId="3" fillId="0" borderId="34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2" fillId="0" borderId="27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3" fontId="2" fillId="0" borderId="27" xfId="0" applyNumberFormat="1" applyFont="1" applyFill="1" applyBorder="1"/>
    <xf numFmtId="3" fontId="2" fillId="0" borderId="27" xfId="0" applyNumberFormat="1" applyFont="1" applyBorder="1"/>
    <xf numFmtId="0" fontId="7" fillId="0" borderId="0" xfId="0" applyFont="1" applyFill="1" applyAlignment="1">
      <alignment horizontal="left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right" vertical="center"/>
    </xf>
    <xf numFmtId="4" fontId="2" fillId="3" borderId="27" xfId="0" applyNumberFormat="1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center" vertical="center"/>
    </xf>
    <xf numFmtId="4" fontId="2" fillId="0" borderId="27" xfId="0" applyNumberFormat="1" applyFont="1" applyBorder="1"/>
    <xf numFmtId="3" fontId="3" fillId="0" borderId="31" xfId="0" applyNumberFormat="1" applyFont="1" applyFill="1" applyBorder="1" applyAlignment="1">
      <alignment horizontal="right" vertical="center"/>
    </xf>
    <xf numFmtId="4" fontId="3" fillId="0" borderId="31" xfId="0" applyNumberFormat="1" applyFont="1" applyFill="1" applyBorder="1" applyAlignment="1">
      <alignment horizontal="right" vertical="center"/>
    </xf>
    <xf numFmtId="3" fontId="3" fillId="0" borderId="33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right" vertical="center"/>
    </xf>
    <xf numFmtId="0" fontId="6" fillId="4" borderId="37" xfId="0" applyFont="1" applyFill="1" applyBorder="1" applyAlignment="1">
      <alignment vertical="center"/>
    </xf>
    <xf numFmtId="0" fontId="2" fillId="4" borderId="14" xfId="0" applyFont="1" applyFill="1" applyBorder="1"/>
    <xf numFmtId="3" fontId="2" fillId="4" borderId="13" xfId="0" applyNumberFormat="1" applyFont="1" applyFill="1" applyBorder="1"/>
    <xf numFmtId="4" fontId="2" fillId="4" borderId="13" xfId="0" applyNumberFormat="1" applyFont="1" applyFill="1" applyBorder="1"/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3" fontId="2" fillId="0" borderId="15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4" fontId="4" fillId="0" borderId="25" xfId="0" applyNumberFormat="1" applyFont="1" applyFill="1" applyBorder="1"/>
    <xf numFmtId="4" fontId="3" fillId="0" borderId="0" xfId="0" applyNumberFormat="1" applyFont="1"/>
    <xf numFmtId="49" fontId="3" fillId="0" borderId="41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right" vertical="center"/>
    </xf>
    <xf numFmtId="49" fontId="2" fillId="3" borderId="38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4" fontId="2" fillId="4" borderId="12" xfId="0" applyNumberFormat="1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justify" vertical="justify"/>
    </xf>
    <xf numFmtId="0" fontId="2" fillId="0" borderId="9" xfId="0" applyFont="1" applyFill="1" applyBorder="1" applyAlignment="1">
      <alignment horizontal="justify" vertical="justify"/>
    </xf>
    <xf numFmtId="0" fontId="2" fillId="0" borderId="10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ED83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6"/>
  <sheetViews>
    <sheetView showRowColHeaders="0" tabSelected="1" view="pageBreakPreview" zoomScale="130" zoomScaleNormal="100" zoomScaleSheetLayoutView="130" workbookViewId="0">
      <selection activeCell="A4" sqref="A4:F5"/>
    </sheetView>
  </sheetViews>
  <sheetFormatPr defaultRowHeight="12.75" x14ac:dyDescent="0.2"/>
  <cols>
    <col min="1" max="1" width="10.140625" style="21" customWidth="1"/>
    <col min="2" max="2" width="7.7109375" style="21" customWidth="1"/>
    <col min="3" max="3" width="63.5703125" style="21" customWidth="1"/>
    <col min="4" max="6" width="16.7109375" style="21" customWidth="1"/>
    <col min="7" max="10" width="0" style="21" hidden="1" customWidth="1"/>
    <col min="11" max="11" width="12.7109375" style="21" bestFit="1" customWidth="1"/>
    <col min="12" max="12" width="9.140625" style="21"/>
  </cols>
  <sheetData>
    <row r="1" spans="1:11" ht="15.75" x14ac:dyDescent="0.25">
      <c r="A1" s="162" t="s">
        <v>128</v>
      </c>
      <c r="B1" s="162"/>
      <c r="C1" s="162"/>
      <c r="D1" s="162"/>
      <c r="E1" s="162"/>
      <c r="F1" s="162"/>
      <c r="G1" s="3"/>
      <c r="H1" s="3"/>
      <c r="I1" s="1"/>
      <c r="J1" s="1"/>
    </row>
    <row r="2" spans="1:11" ht="12" customHeight="1" x14ac:dyDescent="0.25">
      <c r="A2" s="135"/>
      <c r="B2" s="135"/>
      <c r="C2" s="135"/>
      <c r="D2" s="135"/>
      <c r="E2" s="1"/>
      <c r="F2" s="29"/>
      <c r="G2" s="3"/>
      <c r="H2" s="3"/>
      <c r="I2" s="1"/>
      <c r="J2" s="1"/>
    </row>
    <row r="3" spans="1:11" ht="13.5" thickBot="1" x14ac:dyDescent="0.25">
      <c r="A3" s="18"/>
      <c r="B3" s="98"/>
      <c r="C3" s="5"/>
      <c r="D3" s="3"/>
      <c r="E3" s="3"/>
      <c r="F3" s="16" t="s">
        <v>129</v>
      </c>
      <c r="G3" s="4"/>
      <c r="H3" s="4"/>
      <c r="I3" s="1"/>
      <c r="J3" s="1"/>
    </row>
    <row r="4" spans="1:11" ht="15" customHeight="1" x14ac:dyDescent="0.2">
      <c r="A4" s="168" t="s">
        <v>63</v>
      </c>
      <c r="B4" s="170" t="s">
        <v>89</v>
      </c>
      <c r="C4" s="172" t="s">
        <v>90</v>
      </c>
      <c r="D4" s="174" t="s">
        <v>104</v>
      </c>
      <c r="E4" s="174" t="s">
        <v>105</v>
      </c>
      <c r="F4" s="163" t="s">
        <v>23</v>
      </c>
      <c r="G4" s="4"/>
      <c r="H4" s="4"/>
      <c r="I4" s="1"/>
      <c r="J4" s="1"/>
    </row>
    <row r="5" spans="1:11" ht="15" customHeight="1" thickBot="1" x14ac:dyDescent="0.25">
      <c r="A5" s="169"/>
      <c r="B5" s="171"/>
      <c r="C5" s="173"/>
      <c r="D5" s="175"/>
      <c r="E5" s="175"/>
      <c r="F5" s="164"/>
      <c r="G5" s="4"/>
      <c r="H5" s="4"/>
      <c r="I5" s="1"/>
      <c r="J5" s="1"/>
    </row>
    <row r="6" spans="1:11" ht="15" customHeight="1" thickBot="1" x14ac:dyDescent="0.25">
      <c r="A6" s="99" t="s">
        <v>0</v>
      </c>
      <c r="B6" s="69" t="s">
        <v>91</v>
      </c>
      <c r="C6" s="45" t="s">
        <v>26</v>
      </c>
      <c r="D6" s="120">
        <v>1118000</v>
      </c>
      <c r="E6" s="120">
        <v>0</v>
      </c>
      <c r="F6" s="46">
        <v>0</v>
      </c>
      <c r="G6" s="27"/>
      <c r="H6" s="27"/>
      <c r="I6" s="40"/>
      <c r="J6" s="40"/>
    </row>
    <row r="7" spans="1:11" ht="15" customHeight="1" thickTop="1" thickBot="1" x14ac:dyDescent="0.25">
      <c r="A7" s="100"/>
      <c r="B7" s="70" t="s">
        <v>92</v>
      </c>
      <c r="C7" s="57" t="s">
        <v>33</v>
      </c>
      <c r="D7" s="121">
        <v>1800000</v>
      </c>
      <c r="E7" s="121">
        <v>350000</v>
      </c>
      <c r="F7" s="53">
        <v>350000</v>
      </c>
      <c r="G7" s="27"/>
      <c r="H7" s="27"/>
      <c r="I7" s="40"/>
      <c r="J7" s="40"/>
    </row>
    <row r="8" spans="1:11" ht="15" customHeight="1" thickTop="1" x14ac:dyDescent="0.2">
      <c r="A8" s="88"/>
      <c r="B8" s="71" t="s">
        <v>93</v>
      </c>
      <c r="C8" s="32" t="s">
        <v>80</v>
      </c>
      <c r="D8" s="122">
        <v>0</v>
      </c>
      <c r="E8" s="122">
        <v>2972000</v>
      </c>
      <c r="F8" s="33">
        <v>2972000</v>
      </c>
      <c r="G8" s="55"/>
      <c r="H8" s="55"/>
      <c r="I8" s="56"/>
      <c r="J8" s="56"/>
    </row>
    <row r="9" spans="1:11" ht="15" customHeight="1" thickBot="1" x14ac:dyDescent="0.25">
      <c r="A9" s="88"/>
      <c r="B9" s="77" t="s">
        <v>93</v>
      </c>
      <c r="C9" s="9" t="s">
        <v>83</v>
      </c>
      <c r="D9" s="126">
        <v>0</v>
      </c>
      <c r="E9" s="126">
        <v>4000000</v>
      </c>
      <c r="F9" s="10">
        <v>4000000</v>
      </c>
      <c r="G9" s="26"/>
      <c r="H9" s="26"/>
      <c r="I9" s="25"/>
      <c r="J9" s="25"/>
    </row>
    <row r="10" spans="1:11" ht="15" customHeight="1" thickTop="1" x14ac:dyDescent="0.2">
      <c r="A10" s="88"/>
      <c r="B10" s="70" t="s">
        <v>93</v>
      </c>
      <c r="C10" s="57" t="s">
        <v>108</v>
      </c>
      <c r="D10" s="121">
        <v>0</v>
      </c>
      <c r="E10" s="121">
        <v>2000000</v>
      </c>
      <c r="F10" s="53">
        <v>2000000</v>
      </c>
      <c r="G10" s="3"/>
      <c r="H10" s="3"/>
      <c r="I10" s="5"/>
      <c r="J10" s="5"/>
    </row>
    <row r="11" spans="1:11" ht="15" customHeight="1" x14ac:dyDescent="0.2">
      <c r="A11" s="88"/>
      <c r="B11" s="77" t="s">
        <v>93</v>
      </c>
      <c r="C11" s="9" t="s">
        <v>109</v>
      </c>
      <c r="D11" s="126">
        <v>0</v>
      </c>
      <c r="E11" s="126">
        <v>5848000</v>
      </c>
      <c r="F11" s="10">
        <v>2512437.39</v>
      </c>
      <c r="G11" s="3"/>
      <c r="H11" s="3"/>
      <c r="I11" s="5"/>
      <c r="J11" s="5"/>
      <c r="K11" s="158"/>
    </row>
    <row r="12" spans="1:11" ht="15" customHeight="1" thickBot="1" x14ac:dyDescent="0.25">
      <c r="A12" s="88"/>
      <c r="B12" s="72" t="s">
        <v>95</v>
      </c>
      <c r="C12" s="7" t="s">
        <v>110</v>
      </c>
      <c r="D12" s="123">
        <v>0</v>
      </c>
      <c r="E12" s="123">
        <v>706000</v>
      </c>
      <c r="F12" s="8">
        <v>605981.86</v>
      </c>
      <c r="G12" s="3"/>
      <c r="H12" s="3"/>
      <c r="I12" s="5"/>
      <c r="J12" s="5"/>
    </row>
    <row r="13" spans="1:11" ht="15" customHeight="1" thickTop="1" thickBot="1" x14ac:dyDescent="0.25">
      <c r="A13" s="100"/>
      <c r="B13" s="101"/>
      <c r="C13" s="102" t="s">
        <v>101</v>
      </c>
      <c r="D13" s="124">
        <f>SUM(D6:D12)</f>
        <v>2918000</v>
      </c>
      <c r="E13" s="124">
        <f>SUM(E6:E12)</f>
        <v>15876000</v>
      </c>
      <c r="F13" s="103">
        <f>SUM(F6:F12)</f>
        <v>12440419.25</v>
      </c>
      <c r="G13" s="23"/>
      <c r="H13" s="23"/>
      <c r="I13" s="79"/>
      <c r="J13" s="79"/>
    </row>
    <row r="14" spans="1:11" ht="15" customHeight="1" thickBot="1" x14ac:dyDescent="0.25">
      <c r="A14" s="100"/>
      <c r="B14" s="101"/>
      <c r="C14" s="102" t="s">
        <v>102</v>
      </c>
      <c r="D14" s="124">
        <v>25247000</v>
      </c>
      <c r="E14" s="124">
        <v>25247000</v>
      </c>
      <c r="F14" s="103">
        <v>25247000</v>
      </c>
      <c r="G14" s="23"/>
      <c r="H14" s="23"/>
      <c r="I14" s="79"/>
      <c r="J14" s="79"/>
    </row>
    <row r="15" spans="1:11" ht="15" customHeight="1" thickBot="1" x14ac:dyDescent="0.25">
      <c r="A15" s="100"/>
      <c r="B15" s="104"/>
      <c r="C15" s="105" t="s">
        <v>106</v>
      </c>
      <c r="D15" s="125">
        <f>SUM(D13:D14)</f>
        <v>28165000</v>
      </c>
      <c r="E15" s="125">
        <f t="shared" ref="E15:F15" si="0">SUM(E13:E14)</f>
        <v>41123000</v>
      </c>
      <c r="F15" s="106">
        <f t="shared" si="0"/>
        <v>37687419.25</v>
      </c>
      <c r="G15" s="23"/>
      <c r="H15" s="23"/>
      <c r="I15" s="79"/>
      <c r="J15" s="79"/>
    </row>
    <row r="16" spans="1:11" ht="15" customHeight="1" x14ac:dyDescent="0.2">
      <c r="A16" s="99" t="s">
        <v>10</v>
      </c>
      <c r="B16" s="69" t="s">
        <v>93</v>
      </c>
      <c r="C16" s="45" t="s">
        <v>34</v>
      </c>
      <c r="D16" s="120">
        <v>1017000</v>
      </c>
      <c r="E16" s="120">
        <v>229000</v>
      </c>
      <c r="F16" s="46">
        <f>228690</f>
        <v>228690</v>
      </c>
      <c r="G16" s="4"/>
      <c r="H16" s="4"/>
      <c r="I16" s="1"/>
      <c r="J16" s="1"/>
    </row>
    <row r="17" spans="1:11" ht="15" customHeight="1" x14ac:dyDescent="0.2">
      <c r="A17" s="100"/>
      <c r="B17" s="70" t="s">
        <v>93</v>
      </c>
      <c r="C17" s="57" t="s">
        <v>35</v>
      </c>
      <c r="D17" s="121">
        <v>845000</v>
      </c>
      <c r="E17" s="121">
        <v>253000</v>
      </c>
      <c r="F17" s="53">
        <v>252406</v>
      </c>
      <c r="G17" s="36"/>
      <c r="H17" s="36"/>
      <c r="I17" s="80"/>
      <c r="J17" s="80"/>
    </row>
    <row r="18" spans="1:11" ht="15" customHeight="1" x14ac:dyDescent="0.2">
      <c r="A18" s="100"/>
      <c r="B18" s="71" t="s">
        <v>93</v>
      </c>
      <c r="C18" s="32" t="s">
        <v>49</v>
      </c>
      <c r="D18" s="122">
        <v>0</v>
      </c>
      <c r="E18" s="122">
        <v>1831000</v>
      </c>
      <c r="F18" s="33">
        <v>1705831.05</v>
      </c>
      <c r="G18" s="36"/>
      <c r="H18" s="36"/>
      <c r="I18" s="80"/>
      <c r="J18" s="80"/>
    </row>
    <row r="19" spans="1:11" ht="15" customHeight="1" x14ac:dyDescent="0.2">
      <c r="A19" s="100"/>
      <c r="B19" s="70" t="s">
        <v>93</v>
      </c>
      <c r="C19" s="57" t="s">
        <v>50</v>
      </c>
      <c r="D19" s="121">
        <v>0</v>
      </c>
      <c r="E19" s="121">
        <v>3203000</v>
      </c>
      <c r="F19" s="53">
        <v>3117442.16</v>
      </c>
      <c r="G19" s="4"/>
      <c r="H19" s="4"/>
      <c r="I19" s="5"/>
      <c r="J19" s="5"/>
    </row>
    <row r="20" spans="1:11" ht="15" customHeight="1" x14ac:dyDescent="0.2">
      <c r="A20" s="100"/>
      <c r="B20" s="70" t="s">
        <v>93</v>
      </c>
      <c r="C20" s="57" t="s">
        <v>69</v>
      </c>
      <c r="D20" s="121">
        <v>0</v>
      </c>
      <c r="E20" s="121">
        <v>103000</v>
      </c>
      <c r="F20" s="53">
        <v>71995</v>
      </c>
      <c r="G20" s="49"/>
      <c r="H20" s="49"/>
      <c r="I20" s="66"/>
      <c r="J20" s="66"/>
    </row>
    <row r="21" spans="1:11" ht="15" customHeight="1" x14ac:dyDescent="0.2">
      <c r="A21" s="100"/>
      <c r="B21" s="70" t="s">
        <v>93</v>
      </c>
      <c r="C21" s="9" t="s">
        <v>85</v>
      </c>
      <c r="D21" s="126">
        <v>0</v>
      </c>
      <c r="E21" s="126">
        <v>0</v>
      </c>
      <c r="F21" s="10">
        <v>0</v>
      </c>
      <c r="G21" s="49"/>
      <c r="H21" s="49"/>
      <c r="I21" s="66"/>
      <c r="J21" s="66"/>
    </row>
    <row r="22" spans="1:11" ht="15" customHeight="1" thickBot="1" x14ac:dyDescent="0.25">
      <c r="A22" s="100"/>
      <c r="B22" s="73" t="s">
        <v>93</v>
      </c>
      <c r="C22" s="57" t="s">
        <v>86</v>
      </c>
      <c r="D22" s="121">
        <v>0</v>
      </c>
      <c r="E22" s="121">
        <v>0</v>
      </c>
      <c r="F22" s="53">
        <v>0</v>
      </c>
      <c r="G22" s="24"/>
      <c r="H22" s="24"/>
      <c r="I22" s="25"/>
      <c r="J22" s="25"/>
    </row>
    <row r="23" spans="1:11" ht="15" customHeight="1" thickTop="1" thickBot="1" x14ac:dyDescent="0.25">
      <c r="A23" s="100"/>
      <c r="B23" s="73" t="s">
        <v>93</v>
      </c>
      <c r="C23" s="57" t="s">
        <v>111</v>
      </c>
      <c r="D23" s="121">
        <v>0</v>
      </c>
      <c r="E23" s="121">
        <v>8009000</v>
      </c>
      <c r="F23" s="53">
        <v>8001951.3899999997</v>
      </c>
      <c r="G23" s="27"/>
      <c r="H23" s="27"/>
      <c r="I23" s="40"/>
      <c r="J23" s="40"/>
      <c r="K23" s="158"/>
    </row>
    <row r="24" spans="1:11" ht="15" customHeight="1" thickTop="1" thickBot="1" x14ac:dyDescent="0.25">
      <c r="A24" s="100"/>
      <c r="B24" s="70" t="s">
        <v>92</v>
      </c>
      <c r="C24" s="57" t="s">
        <v>36</v>
      </c>
      <c r="D24" s="121">
        <v>423000</v>
      </c>
      <c r="E24" s="121">
        <v>423000</v>
      </c>
      <c r="F24" s="53">
        <v>313220.59999999998</v>
      </c>
      <c r="G24" s="27"/>
      <c r="H24" s="27"/>
      <c r="I24" s="40"/>
      <c r="J24" s="40"/>
    </row>
    <row r="25" spans="1:11" ht="15" customHeight="1" thickTop="1" thickBot="1" x14ac:dyDescent="0.25">
      <c r="A25" s="100"/>
      <c r="B25" s="74" t="s">
        <v>94</v>
      </c>
      <c r="C25" s="14" t="s">
        <v>57</v>
      </c>
      <c r="D25" s="127">
        <v>0</v>
      </c>
      <c r="E25" s="127">
        <v>240000</v>
      </c>
      <c r="F25" s="15">
        <v>240000</v>
      </c>
      <c r="G25" s="30"/>
      <c r="H25" s="30"/>
      <c r="I25" s="31"/>
      <c r="J25" s="31"/>
    </row>
    <row r="26" spans="1:11" ht="15" customHeight="1" thickTop="1" thickBot="1" x14ac:dyDescent="0.25">
      <c r="A26" s="100"/>
      <c r="B26" s="101"/>
      <c r="C26" s="102" t="s">
        <v>101</v>
      </c>
      <c r="D26" s="124">
        <f>SUM(D16:D25)</f>
        <v>2285000</v>
      </c>
      <c r="E26" s="124">
        <f t="shared" ref="E26" si="1">SUM(E16:E25)</f>
        <v>14291000</v>
      </c>
      <c r="F26" s="103">
        <f>SUM(F16:F25)</f>
        <v>13931536.199999999</v>
      </c>
      <c r="G26" s="23"/>
      <c r="H26" s="23"/>
      <c r="I26" s="79"/>
      <c r="J26" s="79"/>
    </row>
    <row r="27" spans="1:11" ht="15" customHeight="1" thickBot="1" x14ac:dyDescent="0.25">
      <c r="A27" s="100"/>
      <c r="B27" s="101"/>
      <c r="C27" s="102" t="s">
        <v>102</v>
      </c>
      <c r="D27" s="124">
        <v>21285000</v>
      </c>
      <c r="E27" s="124">
        <v>21285000</v>
      </c>
      <c r="F27" s="103">
        <v>20507207.84</v>
      </c>
      <c r="G27" s="23"/>
      <c r="H27" s="23"/>
      <c r="I27" s="79"/>
      <c r="J27" s="79"/>
    </row>
    <row r="28" spans="1:11" ht="15" customHeight="1" thickBot="1" x14ac:dyDescent="0.25">
      <c r="A28" s="100"/>
      <c r="B28" s="104"/>
      <c r="C28" s="105" t="s">
        <v>106</v>
      </c>
      <c r="D28" s="125">
        <f>SUM(D26:D27)</f>
        <v>23570000</v>
      </c>
      <c r="E28" s="125">
        <f t="shared" ref="E28:F28" si="2">SUM(E26:E27)</f>
        <v>35576000</v>
      </c>
      <c r="F28" s="106">
        <f t="shared" si="2"/>
        <v>34438744.039999999</v>
      </c>
      <c r="G28" s="23"/>
      <c r="H28" s="23"/>
      <c r="I28" s="79"/>
      <c r="J28" s="79"/>
    </row>
    <row r="29" spans="1:11" ht="15" customHeight="1" x14ac:dyDescent="0.2">
      <c r="A29" s="99" t="s">
        <v>4</v>
      </c>
      <c r="B29" s="78" t="s">
        <v>93</v>
      </c>
      <c r="C29" s="64" t="s">
        <v>39</v>
      </c>
      <c r="D29" s="128">
        <v>955000</v>
      </c>
      <c r="E29" s="128">
        <v>781000</v>
      </c>
      <c r="F29" s="65">
        <v>780450</v>
      </c>
      <c r="G29" s="4"/>
      <c r="H29" s="4"/>
      <c r="I29" s="1"/>
      <c r="J29" s="1"/>
    </row>
    <row r="30" spans="1:11" ht="15" customHeight="1" x14ac:dyDescent="0.2">
      <c r="A30" s="100"/>
      <c r="B30" s="71" t="s">
        <v>93</v>
      </c>
      <c r="C30" s="32" t="s">
        <v>37</v>
      </c>
      <c r="D30" s="122">
        <v>28000000</v>
      </c>
      <c r="E30" s="122">
        <v>10466000</v>
      </c>
      <c r="F30" s="33">
        <v>10465944.359999999</v>
      </c>
      <c r="G30" s="4"/>
      <c r="H30" s="4"/>
      <c r="I30" s="1"/>
      <c r="J30" s="1"/>
    </row>
    <row r="31" spans="1:11" ht="15" customHeight="1" x14ac:dyDescent="0.2">
      <c r="A31" s="100"/>
      <c r="B31" s="77" t="s">
        <v>93</v>
      </c>
      <c r="C31" s="9" t="s">
        <v>55</v>
      </c>
      <c r="D31" s="126">
        <v>0</v>
      </c>
      <c r="E31" s="126">
        <v>3278000</v>
      </c>
      <c r="F31" s="10">
        <v>3278000</v>
      </c>
      <c r="G31" s="49"/>
      <c r="H31" s="49"/>
      <c r="I31" s="66"/>
      <c r="J31" s="66"/>
    </row>
    <row r="32" spans="1:11" ht="15" customHeight="1" x14ac:dyDescent="0.2">
      <c r="A32" s="100"/>
      <c r="B32" s="77" t="s">
        <v>93</v>
      </c>
      <c r="C32" s="9" t="s">
        <v>73</v>
      </c>
      <c r="D32" s="126">
        <v>0</v>
      </c>
      <c r="E32" s="126">
        <v>0</v>
      </c>
      <c r="F32" s="10">
        <v>0</v>
      </c>
      <c r="G32" s="49"/>
      <c r="H32" s="49"/>
      <c r="I32" s="66"/>
      <c r="J32" s="66"/>
    </row>
    <row r="33" spans="1:12" ht="15" customHeight="1" thickBot="1" x14ac:dyDescent="0.25">
      <c r="A33" s="140"/>
      <c r="B33" s="146" t="s">
        <v>93</v>
      </c>
      <c r="C33" s="145" t="s">
        <v>112</v>
      </c>
      <c r="D33" s="142">
        <v>0</v>
      </c>
      <c r="E33" s="142">
        <v>2905000</v>
      </c>
      <c r="F33" s="143">
        <v>2904999.81</v>
      </c>
      <c r="G33" s="49"/>
      <c r="H33" s="49"/>
      <c r="I33" s="66"/>
      <c r="J33" s="66"/>
    </row>
    <row r="34" spans="1:12" ht="15" customHeight="1" thickBot="1" x14ac:dyDescent="0.25">
      <c r="A34" s="108" t="s">
        <v>4</v>
      </c>
      <c r="B34" s="76" t="s">
        <v>93</v>
      </c>
      <c r="C34" s="32" t="s">
        <v>81</v>
      </c>
      <c r="D34" s="122">
        <v>0</v>
      </c>
      <c r="E34" s="122">
        <v>800000</v>
      </c>
      <c r="F34" s="33">
        <v>460719.6</v>
      </c>
      <c r="G34" s="24"/>
      <c r="H34" s="24"/>
      <c r="I34" s="25"/>
      <c r="J34" s="25"/>
      <c r="K34" s="158"/>
    </row>
    <row r="35" spans="1:12" ht="15" customHeight="1" thickTop="1" x14ac:dyDescent="0.2">
      <c r="A35" s="108"/>
      <c r="B35" s="95" t="s">
        <v>92</v>
      </c>
      <c r="C35" s="57" t="s">
        <v>38</v>
      </c>
      <c r="D35" s="121">
        <v>4500000</v>
      </c>
      <c r="E35" s="121">
        <v>4500000</v>
      </c>
      <c r="F35" s="53">
        <v>3285046.51</v>
      </c>
      <c r="G35" s="4"/>
      <c r="H35" s="4"/>
      <c r="I35" s="1"/>
      <c r="J35" s="1"/>
    </row>
    <row r="36" spans="1:12" ht="15" customHeight="1" thickBot="1" x14ac:dyDescent="0.25">
      <c r="A36" s="108"/>
      <c r="B36" s="159" t="s">
        <v>95</v>
      </c>
      <c r="C36" s="34" t="s">
        <v>60</v>
      </c>
      <c r="D36" s="144">
        <v>0</v>
      </c>
      <c r="E36" s="144">
        <v>0</v>
      </c>
      <c r="F36" s="35">
        <v>0</v>
      </c>
      <c r="G36" s="41"/>
      <c r="H36" s="41"/>
      <c r="I36" s="40"/>
      <c r="J36" s="40"/>
    </row>
    <row r="37" spans="1:12" ht="15" customHeight="1" thickTop="1" thickBot="1" x14ac:dyDescent="0.25">
      <c r="A37" s="108"/>
      <c r="B37" s="93" t="s">
        <v>96</v>
      </c>
      <c r="C37" s="14" t="s">
        <v>76</v>
      </c>
      <c r="D37" s="127">
        <v>0</v>
      </c>
      <c r="E37" s="127">
        <v>59000</v>
      </c>
      <c r="F37" s="15">
        <v>58626.7</v>
      </c>
      <c r="G37" s="30"/>
      <c r="H37" s="30"/>
      <c r="I37" s="31"/>
      <c r="J37" s="31"/>
    </row>
    <row r="38" spans="1:12" ht="15" customHeight="1" thickTop="1" thickBot="1" x14ac:dyDescent="0.25">
      <c r="A38" s="108"/>
      <c r="B38" s="160"/>
      <c r="C38" s="102" t="s">
        <v>101</v>
      </c>
      <c r="D38" s="129">
        <f>SUM(D29:D37)</f>
        <v>33455000</v>
      </c>
      <c r="E38" s="129">
        <f t="shared" ref="E38:F38" si="3">SUM(E29:E37)</f>
        <v>22789000</v>
      </c>
      <c r="F38" s="107">
        <f t="shared" si="3"/>
        <v>21233786.98</v>
      </c>
      <c r="G38" s="83"/>
      <c r="H38" s="37"/>
      <c r="I38" s="37"/>
      <c r="J38" s="37"/>
    </row>
    <row r="39" spans="1:12" ht="15" customHeight="1" thickBot="1" x14ac:dyDescent="0.25">
      <c r="A39" s="108"/>
      <c r="B39" s="160"/>
      <c r="C39" s="102" t="s">
        <v>102</v>
      </c>
      <c r="D39" s="129">
        <v>56413000</v>
      </c>
      <c r="E39" s="129">
        <v>56166000</v>
      </c>
      <c r="F39" s="107">
        <v>56162255.75</v>
      </c>
      <c r="G39" s="84"/>
      <c r="H39" s="84"/>
      <c r="I39" s="84"/>
      <c r="J39" s="84"/>
    </row>
    <row r="40" spans="1:12" ht="15" customHeight="1" thickBot="1" x14ac:dyDescent="0.25">
      <c r="A40" s="152"/>
      <c r="B40" s="161"/>
      <c r="C40" s="114" t="s">
        <v>106</v>
      </c>
      <c r="D40" s="138">
        <f>SUM(D38:D39)</f>
        <v>89868000</v>
      </c>
      <c r="E40" s="138">
        <f t="shared" ref="E40:F40" si="4">SUM(E38:E39)</f>
        <v>78955000</v>
      </c>
      <c r="F40" s="139">
        <f t="shared" si="4"/>
        <v>77396042.730000004</v>
      </c>
      <c r="G40" s="84"/>
      <c r="H40" s="84"/>
      <c r="I40" s="84"/>
      <c r="J40" s="84"/>
    </row>
    <row r="41" spans="1:12" ht="15" customHeight="1" x14ac:dyDescent="0.2">
      <c r="A41" s="108" t="s">
        <v>1</v>
      </c>
      <c r="B41" s="89" t="s">
        <v>93</v>
      </c>
      <c r="C41" s="45" t="s">
        <v>51</v>
      </c>
      <c r="D41" s="120">
        <v>0</v>
      </c>
      <c r="E41" s="120">
        <v>19600000</v>
      </c>
      <c r="F41" s="46">
        <v>18271149.190000001</v>
      </c>
      <c r="G41" s="47"/>
      <c r="H41" s="47"/>
      <c r="I41" s="47"/>
      <c r="J41" s="47"/>
    </row>
    <row r="42" spans="1:12" ht="15" customHeight="1" x14ac:dyDescent="0.2">
      <c r="A42" s="108"/>
      <c r="B42" s="90" t="s">
        <v>93</v>
      </c>
      <c r="C42" s="9" t="s">
        <v>54</v>
      </c>
      <c r="D42" s="126">
        <v>0</v>
      </c>
      <c r="E42" s="126">
        <v>3186000</v>
      </c>
      <c r="F42" s="10">
        <v>3186000</v>
      </c>
      <c r="G42" s="52"/>
      <c r="H42" s="52"/>
      <c r="I42" s="52"/>
      <c r="J42" s="52"/>
    </row>
    <row r="43" spans="1:12" ht="15" customHeight="1" x14ac:dyDescent="0.2">
      <c r="A43" s="108"/>
      <c r="B43" s="90" t="s">
        <v>93</v>
      </c>
      <c r="C43" s="9" t="s">
        <v>66</v>
      </c>
      <c r="D43" s="126">
        <v>0</v>
      </c>
      <c r="E43" s="126">
        <v>4250000</v>
      </c>
      <c r="F43" s="10">
        <v>4250000</v>
      </c>
      <c r="G43" s="52"/>
      <c r="H43" s="52"/>
      <c r="I43" s="52"/>
      <c r="J43" s="52"/>
    </row>
    <row r="44" spans="1:12" ht="15" customHeight="1" x14ac:dyDescent="0.2">
      <c r="A44" s="108"/>
      <c r="B44" s="90" t="s">
        <v>93</v>
      </c>
      <c r="C44" s="9" t="s">
        <v>113</v>
      </c>
      <c r="D44" s="126">
        <v>0</v>
      </c>
      <c r="E44" s="126">
        <v>2000000</v>
      </c>
      <c r="F44" s="10">
        <v>1834884.57</v>
      </c>
      <c r="G44" s="52"/>
      <c r="H44" s="52"/>
      <c r="I44" s="52"/>
      <c r="J44" s="52"/>
    </row>
    <row r="45" spans="1:12" ht="15" customHeight="1" thickBot="1" x14ac:dyDescent="0.25">
      <c r="A45" s="108"/>
      <c r="B45" s="91" t="s">
        <v>93</v>
      </c>
      <c r="C45" s="7" t="s">
        <v>79</v>
      </c>
      <c r="D45" s="123">
        <v>0</v>
      </c>
      <c r="E45" s="123">
        <v>0</v>
      </c>
      <c r="F45" s="8">
        <v>0</v>
      </c>
      <c r="G45" s="48"/>
      <c r="H45" s="48"/>
      <c r="I45" s="48"/>
      <c r="J45" s="48"/>
    </row>
    <row r="46" spans="1:12" s="19" customFormat="1" ht="15" customHeight="1" thickTop="1" thickBot="1" x14ac:dyDescent="0.25">
      <c r="A46" s="108"/>
      <c r="B46" s="109"/>
      <c r="C46" s="102" t="s">
        <v>101</v>
      </c>
      <c r="D46" s="124">
        <f>SUM(D41:D45)</f>
        <v>0</v>
      </c>
      <c r="E46" s="124">
        <f t="shared" ref="E46:F46" si="5">SUM(E41:E45)</f>
        <v>29036000</v>
      </c>
      <c r="F46" s="103">
        <f t="shared" si="5"/>
        <v>27542033.760000002</v>
      </c>
      <c r="G46" s="38"/>
      <c r="H46" s="38"/>
      <c r="I46" s="38"/>
      <c r="J46" s="38"/>
      <c r="K46" s="1"/>
      <c r="L46" s="1"/>
    </row>
    <row r="47" spans="1:12" s="19" customFormat="1" ht="15" customHeight="1" thickBot="1" x14ac:dyDescent="0.25">
      <c r="A47" s="108"/>
      <c r="B47" s="110"/>
      <c r="C47" s="102" t="s">
        <v>102</v>
      </c>
      <c r="D47" s="130">
        <v>36085000</v>
      </c>
      <c r="E47" s="130">
        <v>36085000</v>
      </c>
      <c r="F47" s="111">
        <v>36085000</v>
      </c>
      <c r="G47" s="68"/>
      <c r="H47" s="68"/>
      <c r="I47" s="68"/>
      <c r="J47" s="68"/>
      <c r="K47" s="1"/>
      <c r="L47" s="1"/>
    </row>
    <row r="48" spans="1:12" ht="15" customHeight="1" thickBot="1" x14ac:dyDescent="0.25">
      <c r="A48" s="108"/>
      <c r="B48" s="112"/>
      <c r="C48" s="105" t="s">
        <v>106</v>
      </c>
      <c r="D48" s="125">
        <f>SUM(D46:D47)</f>
        <v>36085000</v>
      </c>
      <c r="E48" s="125">
        <f t="shared" ref="E48:F48" si="6">SUM(E46:E47)</f>
        <v>65121000</v>
      </c>
      <c r="F48" s="106">
        <f t="shared" si="6"/>
        <v>63627033.760000005</v>
      </c>
      <c r="G48" s="67"/>
      <c r="H48" s="67"/>
      <c r="I48" s="67"/>
      <c r="J48" s="67"/>
    </row>
    <row r="49" spans="1:12" ht="15" customHeight="1" thickBot="1" x14ac:dyDescent="0.25">
      <c r="A49" s="136" t="s">
        <v>6</v>
      </c>
      <c r="B49" s="92" t="s">
        <v>93</v>
      </c>
      <c r="C49" s="11" t="s">
        <v>58</v>
      </c>
      <c r="D49" s="131">
        <v>0</v>
      </c>
      <c r="E49" s="131">
        <v>575000</v>
      </c>
      <c r="F49" s="12">
        <v>575000</v>
      </c>
      <c r="G49" s="39"/>
      <c r="H49" s="39"/>
      <c r="I49" s="39"/>
      <c r="J49" s="39"/>
    </row>
    <row r="50" spans="1:12" s="19" customFormat="1" ht="15" customHeight="1" thickTop="1" thickBot="1" x14ac:dyDescent="0.25">
      <c r="A50" s="108"/>
      <c r="B50" s="109"/>
      <c r="C50" s="102" t="s">
        <v>101</v>
      </c>
      <c r="D50" s="124">
        <f>SUM(D49)</f>
        <v>0</v>
      </c>
      <c r="E50" s="124">
        <f t="shared" ref="E50:F50" si="7">SUM(E49)</f>
        <v>575000</v>
      </c>
      <c r="F50" s="103">
        <f t="shared" si="7"/>
        <v>575000</v>
      </c>
      <c r="G50" s="38"/>
      <c r="H50" s="38"/>
      <c r="I50" s="38"/>
      <c r="J50" s="38"/>
      <c r="K50" s="1"/>
      <c r="L50" s="1"/>
    </row>
    <row r="51" spans="1:12" s="19" customFormat="1" ht="15" customHeight="1" thickBot="1" x14ac:dyDescent="0.25">
      <c r="A51" s="108"/>
      <c r="B51" s="110"/>
      <c r="C51" s="102" t="s">
        <v>102</v>
      </c>
      <c r="D51" s="130">
        <v>3976000</v>
      </c>
      <c r="E51" s="130">
        <v>803000</v>
      </c>
      <c r="F51" s="111">
        <v>802592</v>
      </c>
      <c r="G51" s="68"/>
      <c r="H51" s="68"/>
      <c r="I51" s="68"/>
      <c r="J51" s="68"/>
      <c r="K51" s="1"/>
      <c r="L51" s="1"/>
    </row>
    <row r="52" spans="1:12" ht="15" customHeight="1" thickBot="1" x14ac:dyDescent="0.25">
      <c r="A52" s="108"/>
      <c r="B52" s="112"/>
      <c r="C52" s="105" t="s">
        <v>106</v>
      </c>
      <c r="D52" s="125">
        <f>SUM(D50:D51)</f>
        <v>3976000</v>
      </c>
      <c r="E52" s="125">
        <f t="shared" ref="E52:F52" si="8">SUM(E50:E51)</f>
        <v>1378000</v>
      </c>
      <c r="F52" s="106">
        <f t="shared" si="8"/>
        <v>1377592</v>
      </c>
      <c r="G52" s="67"/>
      <c r="H52" s="67"/>
      <c r="I52" s="67"/>
      <c r="J52" s="67"/>
    </row>
    <row r="53" spans="1:12" ht="15" customHeight="1" x14ac:dyDescent="0.2">
      <c r="A53" s="136" t="s">
        <v>13</v>
      </c>
      <c r="B53" s="89" t="s">
        <v>93</v>
      </c>
      <c r="C53" s="45" t="s">
        <v>53</v>
      </c>
      <c r="D53" s="120">
        <v>0</v>
      </c>
      <c r="E53" s="120">
        <v>350000</v>
      </c>
      <c r="F53" s="46">
        <v>210056</v>
      </c>
      <c r="G53" s="55"/>
      <c r="H53" s="55"/>
      <c r="I53" s="56"/>
      <c r="J53" s="56"/>
    </row>
    <row r="54" spans="1:12" ht="15" customHeight="1" thickBot="1" x14ac:dyDescent="0.25">
      <c r="A54" s="108"/>
      <c r="B54" s="90" t="s">
        <v>93</v>
      </c>
      <c r="C54" s="9" t="s">
        <v>68</v>
      </c>
      <c r="D54" s="126">
        <v>0</v>
      </c>
      <c r="E54" s="126">
        <v>12130000</v>
      </c>
      <c r="F54" s="10">
        <v>12129894.32</v>
      </c>
      <c r="G54" s="26"/>
      <c r="H54" s="26"/>
      <c r="I54" s="25"/>
      <c r="J54" s="25"/>
    </row>
    <row r="55" spans="1:12" ht="15" customHeight="1" thickTop="1" thickBot="1" x14ac:dyDescent="0.25">
      <c r="A55" s="108"/>
      <c r="B55" s="72" t="s">
        <v>93</v>
      </c>
      <c r="C55" s="7" t="s">
        <v>114</v>
      </c>
      <c r="D55" s="123">
        <v>0</v>
      </c>
      <c r="E55" s="123">
        <v>1000000</v>
      </c>
      <c r="F55" s="8">
        <v>57320</v>
      </c>
      <c r="G55" s="3"/>
      <c r="H55" s="3"/>
      <c r="I55" s="5"/>
      <c r="J55" s="5"/>
    </row>
    <row r="56" spans="1:12" s="19" customFormat="1" ht="15" customHeight="1" thickTop="1" thickBot="1" x14ac:dyDescent="0.25">
      <c r="A56" s="108"/>
      <c r="B56" s="109"/>
      <c r="C56" s="102" t="s">
        <v>101</v>
      </c>
      <c r="D56" s="124">
        <f>SUM(D53:D54)</f>
        <v>0</v>
      </c>
      <c r="E56" s="124">
        <f>SUM(E53:E55)</f>
        <v>13480000</v>
      </c>
      <c r="F56" s="103">
        <f>SUM(F53:F55)</f>
        <v>12397270.32</v>
      </c>
      <c r="G56" s="28"/>
      <c r="H56" s="28"/>
      <c r="I56" s="86"/>
      <c r="J56" s="86"/>
      <c r="K56" s="1"/>
      <c r="L56" s="1"/>
    </row>
    <row r="57" spans="1:12" s="19" customFormat="1" ht="15" customHeight="1" thickBot="1" x14ac:dyDescent="0.25">
      <c r="A57" s="108"/>
      <c r="B57" s="110"/>
      <c r="C57" s="102" t="s">
        <v>102</v>
      </c>
      <c r="D57" s="130">
        <v>7358000</v>
      </c>
      <c r="E57" s="130">
        <v>7358000</v>
      </c>
      <c r="F57" s="111">
        <v>7358000</v>
      </c>
      <c r="G57" s="4"/>
      <c r="H57" s="4"/>
      <c r="I57" s="5"/>
      <c r="J57" s="5"/>
      <c r="K57" s="1"/>
      <c r="L57" s="1"/>
    </row>
    <row r="58" spans="1:12" ht="15" customHeight="1" thickBot="1" x14ac:dyDescent="0.25">
      <c r="A58" s="108"/>
      <c r="B58" s="112"/>
      <c r="C58" s="105" t="s">
        <v>106</v>
      </c>
      <c r="D58" s="125">
        <f>SUM(D56:D57)</f>
        <v>7358000</v>
      </c>
      <c r="E58" s="125">
        <f t="shared" ref="E58:F58" si="9">SUM(E56:E57)</f>
        <v>20838000</v>
      </c>
      <c r="F58" s="106">
        <f t="shared" si="9"/>
        <v>19755270.32</v>
      </c>
      <c r="G58" s="23"/>
      <c r="H58" s="23"/>
      <c r="I58" s="82"/>
      <c r="J58" s="82"/>
    </row>
    <row r="59" spans="1:12" ht="15" customHeight="1" x14ac:dyDescent="0.2">
      <c r="A59" s="151" t="s">
        <v>16</v>
      </c>
      <c r="B59" s="89" t="s">
        <v>93</v>
      </c>
      <c r="C59" s="45" t="s">
        <v>77</v>
      </c>
      <c r="D59" s="120">
        <v>0</v>
      </c>
      <c r="E59" s="120">
        <v>2249000</v>
      </c>
      <c r="F59" s="46">
        <v>2087429.29</v>
      </c>
      <c r="G59" s="47"/>
      <c r="H59" s="47"/>
      <c r="I59" s="47"/>
      <c r="J59" s="47"/>
    </row>
    <row r="60" spans="1:12" ht="15" customHeight="1" thickBot="1" x14ac:dyDescent="0.25">
      <c r="A60" s="108"/>
      <c r="B60" s="91" t="s">
        <v>93</v>
      </c>
      <c r="C60" s="7" t="s">
        <v>87</v>
      </c>
      <c r="D60" s="123">
        <v>0</v>
      </c>
      <c r="E60" s="123">
        <v>8525000</v>
      </c>
      <c r="F60" s="8">
        <v>8525000</v>
      </c>
      <c r="G60" s="48"/>
      <c r="H60" s="48"/>
      <c r="I60" s="48"/>
      <c r="J60" s="48"/>
    </row>
    <row r="61" spans="1:12" s="19" customFormat="1" ht="15" customHeight="1" thickTop="1" thickBot="1" x14ac:dyDescent="0.25">
      <c r="A61" s="108"/>
      <c r="B61" s="109"/>
      <c r="C61" s="102" t="s">
        <v>101</v>
      </c>
      <c r="D61" s="124">
        <f>SUM(D59:D60)</f>
        <v>0</v>
      </c>
      <c r="E61" s="124">
        <f t="shared" ref="E61:F61" si="10">SUM(E59:E60)</f>
        <v>10774000</v>
      </c>
      <c r="F61" s="103">
        <f t="shared" si="10"/>
        <v>10612429.289999999</v>
      </c>
      <c r="G61" s="38"/>
      <c r="H61" s="38"/>
      <c r="I61" s="38"/>
      <c r="J61" s="38"/>
      <c r="K61" s="1"/>
      <c r="L61" s="1"/>
    </row>
    <row r="62" spans="1:12" s="19" customFormat="1" ht="15" customHeight="1" thickBot="1" x14ac:dyDescent="0.25">
      <c r="A62" s="108"/>
      <c r="B62" s="109"/>
      <c r="C62" s="102" t="s">
        <v>102</v>
      </c>
      <c r="D62" s="124">
        <v>5660000</v>
      </c>
      <c r="E62" s="124">
        <v>5660000</v>
      </c>
      <c r="F62" s="103">
        <v>5660000</v>
      </c>
      <c r="G62" s="68"/>
      <c r="H62" s="68"/>
      <c r="I62" s="68"/>
      <c r="J62" s="68"/>
      <c r="K62" s="1"/>
      <c r="L62" s="1"/>
    </row>
    <row r="63" spans="1:12" ht="15" customHeight="1" thickBot="1" x14ac:dyDescent="0.25">
      <c r="A63" s="152"/>
      <c r="B63" s="113"/>
      <c r="C63" s="114" t="s">
        <v>106</v>
      </c>
      <c r="D63" s="132">
        <f>SUM(D61:D62)</f>
        <v>5660000</v>
      </c>
      <c r="E63" s="132">
        <f t="shared" ref="E63:F63" si="11">SUM(E61:E62)</f>
        <v>16434000</v>
      </c>
      <c r="F63" s="115">
        <f t="shared" si="11"/>
        <v>16272429.289999999</v>
      </c>
      <c r="G63" s="67"/>
      <c r="H63" s="67"/>
      <c r="I63" s="67"/>
      <c r="J63" s="67"/>
    </row>
    <row r="64" spans="1:12" ht="15" customHeight="1" thickBot="1" x14ac:dyDescent="0.25">
      <c r="A64" s="108" t="s">
        <v>14</v>
      </c>
      <c r="B64" s="76" t="s">
        <v>93</v>
      </c>
      <c r="C64" s="32" t="s">
        <v>40</v>
      </c>
      <c r="D64" s="122">
        <v>1000000</v>
      </c>
      <c r="E64" s="122">
        <v>570000</v>
      </c>
      <c r="F64" s="33">
        <v>338327.7</v>
      </c>
      <c r="G64" s="27"/>
      <c r="H64" s="27"/>
      <c r="I64" s="40"/>
      <c r="J64" s="40"/>
    </row>
    <row r="65" spans="1:12" ht="15" customHeight="1" thickTop="1" thickBot="1" x14ac:dyDescent="0.25">
      <c r="A65" s="108"/>
      <c r="B65" s="72" t="s">
        <v>93</v>
      </c>
      <c r="C65" s="7" t="s">
        <v>115</v>
      </c>
      <c r="D65" s="123">
        <v>0</v>
      </c>
      <c r="E65" s="123">
        <v>11000</v>
      </c>
      <c r="F65" s="8">
        <v>11560</v>
      </c>
      <c r="G65" s="4"/>
      <c r="H65" s="4"/>
      <c r="I65" s="5"/>
      <c r="J65" s="5"/>
    </row>
    <row r="66" spans="1:12" s="19" customFormat="1" ht="15" customHeight="1" thickTop="1" thickBot="1" x14ac:dyDescent="0.25">
      <c r="A66" s="108"/>
      <c r="B66" s="109"/>
      <c r="C66" s="102" t="s">
        <v>101</v>
      </c>
      <c r="D66" s="124">
        <f>SUM(D64)</f>
        <v>1000000</v>
      </c>
      <c r="E66" s="124">
        <f>SUM(E64:E65)</f>
        <v>581000</v>
      </c>
      <c r="F66" s="103">
        <f>SUM(F64:F65)</f>
        <v>349887.7</v>
      </c>
      <c r="G66" s="28"/>
      <c r="H66" s="28"/>
      <c r="I66" s="86"/>
      <c r="J66" s="86"/>
      <c r="K66" s="1"/>
      <c r="L66" s="1"/>
    </row>
    <row r="67" spans="1:12" s="19" customFormat="1" ht="15" customHeight="1" thickBot="1" x14ac:dyDescent="0.25">
      <c r="A67" s="108"/>
      <c r="B67" s="109"/>
      <c r="C67" s="102" t="s">
        <v>102</v>
      </c>
      <c r="D67" s="124">
        <v>2493000</v>
      </c>
      <c r="E67" s="124">
        <v>1856000</v>
      </c>
      <c r="F67" s="103">
        <v>1855468.4</v>
      </c>
      <c r="G67" s="4"/>
      <c r="H67" s="4"/>
      <c r="I67" s="5"/>
      <c r="J67" s="5"/>
      <c r="K67" s="1"/>
      <c r="L67" s="1"/>
    </row>
    <row r="68" spans="1:12" ht="15" customHeight="1" thickBot="1" x14ac:dyDescent="0.25">
      <c r="A68" s="137"/>
      <c r="B68" s="113"/>
      <c r="C68" s="114" t="s">
        <v>106</v>
      </c>
      <c r="D68" s="132">
        <f>SUM(D66:D67)</f>
        <v>3493000</v>
      </c>
      <c r="E68" s="132">
        <f t="shared" ref="E68:F68" si="12">SUM(E66:E67)</f>
        <v>2437000</v>
      </c>
      <c r="F68" s="115">
        <f t="shared" si="12"/>
        <v>2205356.1</v>
      </c>
      <c r="G68" s="23"/>
      <c r="H68" s="23"/>
      <c r="I68" s="82"/>
      <c r="J68" s="82"/>
    </row>
    <row r="69" spans="1:12" ht="15" customHeight="1" x14ac:dyDescent="0.2">
      <c r="A69" s="99" t="s">
        <v>17</v>
      </c>
      <c r="B69" s="78" t="s">
        <v>93</v>
      </c>
      <c r="C69" s="64" t="s">
        <v>116</v>
      </c>
      <c r="D69" s="128">
        <v>745000</v>
      </c>
      <c r="E69" s="128">
        <v>745000</v>
      </c>
      <c r="F69" s="65">
        <v>745000</v>
      </c>
      <c r="G69" s="4"/>
      <c r="H69" s="4"/>
      <c r="I69" s="5"/>
      <c r="J69" s="5"/>
    </row>
    <row r="70" spans="1:12" ht="15" customHeight="1" x14ac:dyDescent="0.2">
      <c r="A70" s="100"/>
      <c r="B70" s="73" t="s">
        <v>93</v>
      </c>
      <c r="C70" s="34" t="s">
        <v>117</v>
      </c>
      <c r="D70" s="144">
        <v>0</v>
      </c>
      <c r="E70" s="144">
        <v>14500000</v>
      </c>
      <c r="F70" s="35">
        <v>14500000</v>
      </c>
      <c r="G70" s="4"/>
      <c r="H70" s="4"/>
      <c r="I70" s="5"/>
      <c r="J70" s="5"/>
    </row>
    <row r="71" spans="1:12" ht="15" customHeight="1" thickBot="1" x14ac:dyDescent="0.25">
      <c r="A71" s="100"/>
      <c r="B71" s="70" t="s">
        <v>93</v>
      </c>
      <c r="C71" s="57" t="s">
        <v>70</v>
      </c>
      <c r="D71" s="121">
        <v>0</v>
      </c>
      <c r="E71" s="121">
        <v>400000</v>
      </c>
      <c r="F71" s="53">
        <v>400000</v>
      </c>
      <c r="G71" s="24"/>
      <c r="H71" s="24"/>
      <c r="I71" s="25"/>
      <c r="J71" s="25"/>
      <c r="K71" s="158"/>
    </row>
    <row r="72" spans="1:12" ht="15" customHeight="1" thickTop="1" x14ac:dyDescent="0.2">
      <c r="A72" s="100"/>
      <c r="B72" s="73" t="s">
        <v>92</v>
      </c>
      <c r="C72" s="34" t="s">
        <v>30</v>
      </c>
      <c r="D72" s="144">
        <v>2356000</v>
      </c>
      <c r="E72" s="144">
        <v>2356000</v>
      </c>
      <c r="F72" s="35">
        <v>2282604.3199999998</v>
      </c>
      <c r="G72" s="59"/>
      <c r="H72" s="59"/>
      <c r="I72" s="81"/>
      <c r="J72" s="81"/>
    </row>
    <row r="73" spans="1:12" ht="15" customHeight="1" thickBot="1" x14ac:dyDescent="0.25">
      <c r="A73" s="88"/>
      <c r="B73" s="74" t="s">
        <v>92</v>
      </c>
      <c r="C73" s="14" t="s">
        <v>31</v>
      </c>
      <c r="D73" s="127">
        <v>7200000</v>
      </c>
      <c r="E73" s="127">
        <v>7200000</v>
      </c>
      <c r="F73" s="15">
        <v>7077512.7999999998</v>
      </c>
      <c r="G73" s="41"/>
      <c r="H73" s="41"/>
      <c r="I73" s="40"/>
      <c r="J73" s="40"/>
    </row>
    <row r="74" spans="1:12" s="19" customFormat="1" ht="15" customHeight="1" thickTop="1" thickBot="1" x14ac:dyDescent="0.25">
      <c r="A74" s="100"/>
      <c r="B74" s="101"/>
      <c r="C74" s="102" t="s">
        <v>101</v>
      </c>
      <c r="D74" s="124">
        <f>SUM(D69:D73)</f>
        <v>10301000</v>
      </c>
      <c r="E74" s="124">
        <f t="shared" ref="E74:F74" si="13">SUM(E69:E73)</f>
        <v>25201000</v>
      </c>
      <c r="F74" s="103">
        <f t="shared" si="13"/>
        <v>25005117.120000001</v>
      </c>
      <c r="G74" s="4"/>
      <c r="H74" s="4"/>
      <c r="I74" s="1"/>
      <c r="J74" s="1"/>
      <c r="K74" s="1"/>
      <c r="L74" s="1"/>
    </row>
    <row r="75" spans="1:12" s="19" customFormat="1" ht="15" customHeight="1" thickBot="1" x14ac:dyDescent="0.25">
      <c r="A75" s="100"/>
      <c r="B75" s="101"/>
      <c r="C75" s="102" t="s">
        <v>102</v>
      </c>
      <c r="D75" s="124">
        <v>9475000</v>
      </c>
      <c r="E75" s="124">
        <v>5581000</v>
      </c>
      <c r="F75" s="103">
        <v>5580130</v>
      </c>
      <c r="G75" s="4"/>
      <c r="H75" s="4"/>
      <c r="I75" s="1"/>
      <c r="J75" s="1"/>
      <c r="K75" s="1"/>
      <c r="L75" s="1"/>
    </row>
    <row r="76" spans="1:12" ht="15" customHeight="1" thickBot="1" x14ac:dyDescent="0.25">
      <c r="A76" s="140"/>
      <c r="B76" s="116"/>
      <c r="C76" s="114" t="s">
        <v>106</v>
      </c>
      <c r="D76" s="132">
        <f>SUM(D74:D75)</f>
        <v>19776000</v>
      </c>
      <c r="E76" s="132">
        <f t="shared" ref="E76:F76" si="14">SUM(E74:E75)</f>
        <v>30782000</v>
      </c>
      <c r="F76" s="115">
        <f t="shared" si="14"/>
        <v>30585247.120000001</v>
      </c>
      <c r="G76" s="23"/>
      <c r="H76" s="23"/>
      <c r="I76" s="79"/>
      <c r="J76" s="79"/>
    </row>
    <row r="77" spans="1:12" ht="15" customHeight="1" x14ac:dyDescent="0.2">
      <c r="A77" s="136" t="s">
        <v>3</v>
      </c>
      <c r="B77" s="89" t="s">
        <v>93</v>
      </c>
      <c r="C77" s="45" t="s">
        <v>41</v>
      </c>
      <c r="D77" s="120">
        <v>10000000</v>
      </c>
      <c r="E77" s="120">
        <v>10000000</v>
      </c>
      <c r="F77" s="46">
        <v>9999926.6400000006</v>
      </c>
      <c r="G77" s="4"/>
      <c r="H77" s="4"/>
      <c r="I77" s="62"/>
      <c r="J77" s="5"/>
    </row>
    <row r="78" spans="1:12" ht="15" customHeight="1" thickBot="1" x14ac:dyDescent="0.25">
      <c r="A78" s="108"/>
      <c r="B78" s="91" t="s">
        <v>93</v>
      </c>
      <c r="C78" s="94" t="s">
        <v>72</v>
      </c>
      <c r="D78" s="123">
        <v>0</v>
      </c>
      <c r="E78" s="123">
        <v>990000</v>
      </c>
      <c r="F78" s="8">
        <v>981788.4</v>
      </c>
      <c r="G78" s="24"/>
      <c r="H78" s="24"/>
      <c r="I78" s="63"/>
      <c r="J78" s="25"/>
    </row>
    <row r="79" spans="1:12" s="19" customFormat="1" ht="15" customHeight="1" thickTop="1" thickBot="1" x14ac:dyDescent="0.25">
      <c r="A79" s="108"/>
      <c r="B79" s="109"/>
      <c r="C79" s="102" t="s">
        <v>101</v>
      </c>
      <c r="D79" s="124">
        <f>SUM(D77:D78)</f>
        <v>10000000</v>
      </c>
      <c r="E79" s="124">
        <f t="shared" ref="E79:F79" si="15">SUM(E77:E78)</f>
        <v>10990000</v>
      </c>
      <c r="F79" s="103">
        <f t="shared" si="15"/>
        <v>10981715.040000001</v>
      </c>
      <c r="G79" s="4"/>
      <c r="H79" s="4"/>
      <c r="I79" s="1"/>
      <c r="J79" s="1"/>
      <c r="K79" s="1"/>
      <c r="L79" s="1"/>
    </row>
    <row r="80" spans="1:12" s="19" customFormat="1" ht="15" customHeight="1" thickBot="1" x14ac:dyDescent="0.25">
      <c r="A80" s="108"/>
      <c r="B80" s="117"/>
      <c r="C80" s="102" t="s">
        <v>102</v>
      </c>
      <c r="D80" s="130">
        <v>3408000</v>
      </c>
      <c r="E80" s="130">
        <v>3408000</v>
      </c>
      <c r="F80" s="111">
        <v>3407504.4</v>
      </c>
      <c r="G80" s="4"/>
      <c r="H80" s="4"/>
      <c r="I80" s="1"/>
      <c r="J80" s="1"/>
      <c r="K80" s="1"/>
      <c r="L80" s="1"/>
    </row>
    <row r="81" spans="1:12" ht="15" customHeight="1" thickBot="1" x14ac:dyDescent="0.25">
      <c r="A81" s="108"/>
      <c r="B81" s="112"/>
      <c r="C81" s="105" t="s">
        <v>106</v>
      </c>
      <c r="D81" s="125">
        <f>SUM(D79:D80)</f>
        <v>13408000</v>
      </c>
      <c r="E81" s="125">
        <f t="shared" ref="E81:F81" si="16">SUM(E79:E80)</f>
        <v>14398000</v>
      </c>
      <c r="F81" s="106">
        <f t="shared" si="16"/>
        <v>14389219.440000001</v>
      </c>
      <c r="G81" s="23"/>
      <c r="H81" s="23"/>
      <c r="I81" s="79"/>
      <c r="J81" s="79"/>
    </row>
    <row r="82" spans="1:12" ht="15" customHeight="1" thickBot="1" x14ac:dyDescent="0.25">
      <c r="A82" s="151" t="s">
        <v>7</v>
      </c>
      <c r="B82" s="75" t="s">
        <v>93</v>
      </c>
      <c r="C82" s="64" t="s">
        <v>29</v>
      </c>
      <c r="D82" s="128">
        <v>5770000</v>
      </c>
      <c r="E82" s="128">
        <v>5770000</v>
      </c>
      <c r="F82" s="65">
        <v>5688669</v>
      </c>
      <c r="G82" s="27"/>
      <c r="H82" s="27"/>
      <c r="I82" s="40"/>
      <c r="J82" s="40"/>
    </row>
    <row r="83" spans="1:12" ht="15" customHeight="1" thickTop="1" x14ac:dyDescent="0.2">
      <c r="A83" s="108"/>
      <c r="B83" s="95" t="s">
        <v>93</v>
      </c>
      <c r="C83" s="57" t="s">
        <v>118</v>
      </c>
      <c r="D83" s="121">
        <v>0</v>
      </c>
      <c r="E83" s="121">
        <v>5387000</v>
      </c>
      <c r="F83" s="53">
        <v>5386127.9199999999</v>
      </c>
      <c r="G83" s="4"/>
      <c r="H83" s="4"/>
      <c r="I83" s="5"/>
      <c r="J83" s="5"/>
      <c r="K83" s="158"/>
    </row>
    <row r="84" spans="1:12" ht="15" customHeight="1" thickBot="1" x14ac:dyDescent="0.25">
      <c r="A84" s="108"/>
      <c r="B84" s="93" t="s">
        <v>92</v>
      </c>
      <c r="C84" s="14" t="s">
        <v>65</v>
      </c>
      <c r="D84" s="127">
        <v>1800000</v>
      </c>
      <c r="E84" s="127">
        <v>1800000</v>
      </c>
      <c r="F84" s="15">
        <v>1800000</v>
      </c>
      <c r="G84" s="4"/>
      <c r="H84" s="4"/>
      <c r="I84" s="1"/>
      <c r="J84" s="1"/>
    </row>
    <row r="85" spans="1:12" s="19" customFormat="1" ht="15" customHeight="1" thickTop="1" thickBot="1" x14ac:dyDescent="0.25">
      <c r="A85" s="108"/>
      <c r="B85" s="109"/>
      <c r="C85" s="102" t="s">
        <v>101</v>
      </c>
      <c r="D85" s="124">
        <f>SUM(D82:D84)</f>
        <v>7570000</v>
      </c>
      <c r="E85" s="124">
        <f t="shared" ref="E85:F85" si="17">SUM(E82:E84)</f>
        <v>12957000</v>
      </c>
      <c r="F85" s="103">
        <f t="shared" si="17"/>
        <v>12874796.92</v>
      </c>
      <c r="G85" s="4"/>
      <c r="H85" s="4"/>
      <c r="I85" s="1"/>
      <c r="J85" s="1"/>
      <c r="K85" s="1"/>
      <c r="L85" s="1"/>
    </row>
    <row r="86" spans="1:12" s="19" customFormat="1" ht="15" customHeight="1" thickBot="1" x14ac:dyDescent="0.25">
      <c r="A86" s="108"/>
      <c r="B86" s="110"/>
      <c r="C86" s="118" t="s">
        <v>102</v>
      </c>
      <c r="D86" s="130">
        <v>2260000</v>
      </c>
      <c r="E86" s="130">
        <v>2260000</v>
      </c>
      <c r="F86" s="111">
        <v>2260000</v>
      </c>
      <c r="G86" s="4"/>
      <c r="H86" s="4"/>
      <c r="I86" s="1"/>
      <c r="J86" s="1"/>
      <c r="K86" s="1"/>
      <c r="L86" s="1"/>
    </row>
    <row r="87" spans="1:12" ht="15" customHeight="1" thickBot="1" x14ac:dyDescent="0.25">
      <c r="A87" s="152"/>
      <c r="B87" s="113"/>
      <c r="C87" s="114" t="s">
        <v>24</v>
      </c>
      <c r="D87" s="132">
        <f>SUM(D85:D86)</f>
        <v>9830000</v>
      </c>
      <c r="E87" s="132">
        <f t="shared" ref="E87:F87" si="18">SUM(E85:E86)</f>
        <v>15217000</v>
      </c>
      <c r="F87" s="115">
        <f t="shared" si="18"/>
        <v>15134796.92</v>
      </c>
      <c r="G87" s="23"/>
      <c r="H87" s="23"/>
      <c r="I87" s="79"/>
      <c r="J87" s="79"/>
    </row>
    <row r="88" spans="1:12" ht="15" customHeight="1" x14ac:dyDescent="0.2">
      <c r="A88" s="151" t="s">
        <v>5</v>
      </c>
      <c r="B88" s="89" t="s">
        <v>93</v>
      </c>
      <c r="C88" s="45" t="s">
        <v>119</v>
      </c>
      <c r="D88" s="120">
        <v>0</v>
      </c>
      <c r="E88" s="120">
        <v>6668000</v>
      </c>
      <c r="F88" s="46">
        <v>6668000</v>
      </c>
      <c r="G88" s="23"/>
      <c r="H88" s="23"/>
      <c r="I88" s="79"/>
      <c r="J88" s="79"/>
    </row>
    <row r="89" spans="1:12" ht="15" customHeight="1" x14ac:dyDescent="0.2">
      <c r="A89" s="108"/>
      <c r="B89" s="70" t="s">
        <v>93</v>
      </c>
      <c r="C89" s="57" t="s">
        <v>120</v>
      </c>
      <c r="D89" s="121">
        <v>0</v>
      </c>
      <c r="E89" s="121">
        <v>130000</v>
      </c>
      <c r="F89" s="53">
        <v>130000</v>
      </c>
      <c r="G89" s="23"/>
      <c r="H89" s="23"/>
      <c r="I89" s="79"/>
      <c r="J89" s="79"/>
      <c r="K89" s="158"/>
    </row>
    <row r="90" spans="1:12" ht="15" customHeight="1" thickBot="1" x14ac:dyDescent="0.25">
      <c r="A90" s="108"/>
      <c r="B90" s="72" t="s">
        <v>97</v>
      </c>
      <c r="C90" s="7" t="s">
        <v>120</v>
      </c>
      <c r="D90" s="123">
        <v>0</v>
      </c>
      <c r="E90" s="123">
        <v>25000</v>
      </c>
      <c r="F90" s="8">
        <v>24223</v>
      </c>
      <c r="G90" s="23"/>
      <c r="H90" s="23"/>
      <c r="I90" s="79"/>
      <c r="J90" s="79"/>
    </row>
    <row r="91" spans="1:12" ht="15" customHeight="1" thickTop="1" thickBot="1" x14ac:dyDescent="0.25">
      <c r="A91" s="108"/>
      <c r="B91" s="153"/>
      <c r="C91" s="154" t="s">
        <v>101</v>
      </c>
      <c r="D91" s="155">
        <v>0</v>
      </c>
      <c r="E91" s="155">
        <f>SUM(E88:E90)</f>
        <v>6823000</v>
      </c>
      <c r="F91" s="156">
        <f>SUM(F88:F90)</f>
        <v>6822223</v>
      </c>
      <c r="G91" s="23"/>
      <c r="H91" s="23"/>
      <c r="I91" s="79"/>
      <c r="J91" s="79"/>
    </row>
    <row r="92" spans="1:12" ht="15" customHeight="1" thickBot="1" x14ac:dyDescent="0.25">
      <c r="A92" s="108"/>
      <c r="B92" s="110"/>
      <c r="C92" s="118" t="s">
        <v>102</v>
      </c>
      <c r="D92" s="130">
        <v>3713000</v>
      </c>
      <c r="E92" s="130">
        <v>3020000</v>
      </c>
      <c r="F92" s="111">
        <v>3019476.11</v>
      </c>
      <c r="G92" s="23"/>
      <c r="H92" s="23"/>
      <c r="I92" s="79"/>
      <c r="J92" s="79"/>
    </row>
    <row r="93" spans="1:12" ht="15" customHeight="1" thickBot="1" x14ac:dyDescent="0.25">
      <c r="A93" s="152"/>
      <c r="B93" s="113"/>
      <c r="C93" s="114" t="s">
        <v>106</v>
      </c>
      <c r="D93" s="132">
        <f>SUM(D92)</f>
        <v>3713000</v>
      </c>
      <c r="E93" s="132">
        <f>SUM(E91:E92)</f>
        <v>9843000</v>
      </c>
      <c r="F93" s="115">
        <f>SUM(F91:F92)</f>
        <v>9841699.1099999994</v>
      </c>
      <c r="G93" s="23"/>
      <c r="H93" s="23"/>
      <c r="I93" s="79"/>
      <c r="J93" s="79"/>
    </row>
    <row r="94" spans="1:12" ht="15" customHeight="1" x14ac:dyDescent="0.2">
      <c r="A94" s="108" t="s">
        <v>8</v>
      </c>
      <c r="B94" s="76" t="s">
        <v>93</v>
      </c>
      <c r="C94" s="32" t="s">
        <v>32</v>
      </c>
      <c r="D94" s="122">
        <v>257000</v>
      </c>
      <c r="E94" s="122">
        <v>97000</v>
      </c>
      <c r="F94" s="33">
        <v>96619</v>
      </c>
      <c r="G94" s="22"/>
      <c r="H94" s="4"/>
      <c r="I94" s="5"/>
      <c r="J94" s="5"/>
    </row>
    <row r="95" spans="1:12" ht="15" customHeight="1" thickBot="1" x14ac:dyDescent="0.25">
      <c r="A95" s="108"/>
      <c r="B95" s="70" t="s">
        <v>93</v>
      </c>
      <c r="C95" s="57" t="s">
        <v>59</v>
      </c>
      <c r="D95" s="121">
        <v>0</v>
      </c>
      <c r="E95" s="121">
        <v>1844000</v>
      </c>
      <c r="F95" s="53">
        <v>1843879.48</v>
      </c>
      <c r="G95" s="43"/>
      <c r="H95" s="24"/>
      <c r="I95" s="25"/>
      <c r="J95" s="25"/>
    </row>
    <row r="96" spans="1:12" ht="15" customHeight="1" thickTop="1" thickBot="1" x14ac:dyDescent="0.25">
      <c r="A96" s="108"/>
      <c r="B96" s="70" t="s">
        <v>93</v>
      </c>
      <c r="C96" s="57" t="s">
        <v>121</v>
      </c>
      <c r="D96" s="121">
        <v>0</v>
      </c>
      <c r="E96" s="121">
        <v>3000000</v>
      </c>
      <c r="F96" s="53">
        <v>3000000</v>
      </c>
      <c r="G96" s="157"/>
      <c r="H96" s="27"/>
      <c r="I96" s="40"/>
      <c r="J96" s="40"/>
    </row>
    <row r="97" spans="1:13" ht="15" customHeight="1" thickTop="1" thickBot="1" x14ac:dyDescent="0.25">
      <c r="A97" s="108"/>
      <c r="B97" s="70" t="s">
        <v>93</v>
      </c>
      <c r="C97" s="57" t="s">
        <v>122</v>
      </c>
      <c r="D97" s="121">
        <v>0</v>
      </c>
      <c r="E97" s="121">
        <v>91000</v>
      </c>
      <c r="F97" s="53">
        <v>91000</v>
      </c>
      <c r="G97" s="157"/>
      <c r="H97" s="27"/>
      <c r="I97" s="40"/>
      <c r="J97" s="40"/>
      <c r="K97" s="158"/>
    </row>
    <row r="98" spans="1:13" ht="15" customHeight="1" thickTop="1" thickBot="1" x14ac:dyDescent="0.25">
      <c r="A98" s="6"/>
      <c r="B98" s="93" t="s">
        <v>92</v>
      </c>
      <c r="C98" s="14" t="s">
        <v>42</v>
      </c>
      <c r="D98" s="127">
        <v>424000</v>
      </c>
      <c r="E98" s="127">
        <v>75000</v>
      </c>
      <c r="F98" s="15">
        <v>75000</v>
      </c>
      <c r="G98" s="41"/>
      <c r="H98" s="41"/>
      <c r="I98" s="40"/>
      <c r="J98" s="40"/>
    </row>
    <row r="99" spans="1:13" s="19" customFormat="1" ht="15" customHeight="1" thickTop="1" thickBot="1" x14ac:dyDescent="0.25">
      <c r="A99" s="108"/>
      <c r="B99" s="109"/>
      <c r="C99" s="102" t="s">
        <v>101</v>
      </c>
      <c r="D99" s="124">
        <f>SUM(D94:D98)</f>
        <v>681000</v>
      </c>
      <c r="E99" s="124">
        <f>SUM(E94:E98)</f>
        <v>5107000</v>
      </c>
      <c r="F99" s="103">
        <f>SUM(F94:F98)</f>
        <v>5106498.4800000004</v>
      </c>
      <c r="G99" s="28"/>
      <c r="H99" s="28"/>
      <c r="I99" s="60"/>
      <c r="J99" s="60"/>
      <c r="K99" s="5"/>
      <c r="L99" s="5"/>
      <c r="M99" s="17"/>
    </row>
    <row r="100" spans="1:13" s="19" customFormat="1" ht="15" customHeight="1" thickBot="1" x14ac:dyDescent="0.25">
      <c r="A100" s="108"/>
      <c r="B100" s="117"/>
      <c r="C100" s="102" t="s">
        <v>102</v>
      </c>
      <c r="D100" s="124">
        <v>2316000</v>
      </c>
      <c r="E100" s="124">
        <v>823000</v>
      </c>
      <c r="F100" s="103">
        <v>822875.5</v>
      </c>
      <c r="G100" s="4"/>
      <c r="H100" s="4"/>
      <c r="I100" s="2"/>
      <c r="J100" s="2"/>
      <c r="K100" s="13"/>
      <c r="L100" s="5"/>
      <c r="M100" s="17"/>
    </row>
    <row r="101" spans="1:13" ht="15" customHeight="1" thickBot="1" x14ac:dyDescent="0.25">
      <c r="A101" s="137"/>
      <c r="B101" s="113"/>
      <c r="C101" s="114" t="s">
        <v>106</v>
      </c>
      <c r="D101" s="132">
        <f>SUM(D99:D100)</f>
        <v>2997000</v>
      </c>
      <c r="E101" s="132">
        <f t="shared" ref="E101:F101" si="19">SUM(E99:E100)</f>
        <v>5930000</v>
      </c>
      <c r="F101" s="115">
        <f t="shared" si="19"/>
        <v>5929373.9800000004</v>
      </c>
      <c r="G101" s="23"/>
      <c r="H101" s="23"/>
      <c r="I101" s="85"/>
      <c r="J101" s="85"/>
      <c r="K101" s="13"/>
      <c r="L101" s="42"/>
      <c r="M101" s="58"/>
    </row>
    <row r="102" spans="1:13" ht="15" customHeight="1" x14ac:dyDescent="0.2">
      <c r="A102" s="99" t="s">
        <v>12</v>
      </c>
      <c r="B102" s="69" t="s">
        <v>93</v>
      </c>
      <c r="C102" s="45" t="s">
        <v>43</v>
      </c>
      <c r="D102" s="120">
        <v>146000</v>
      </c>
      <c r="E102" s="120">
        <v>146000</v>
      </c>
      <c r="F102" s="46">
        <v>145200</v>
      </c>
      <c r="G102" s="4"/>
      <c r="H102" s="4"/>
      <c r="I102" s="1"/>
      <c r="J102" s="1"/>
      <c r="K102" s="13"/>
      <c r="L102" s="42"/>
      <c r="M102" s="58"/>
    </row>
    <row r="103" spans="1:13" ht="15" customHeight="1" x14ac:dyDescent="0.2">
      <c r="A103" s="100"/>
      <c r="B103" s="77" t="s">
        <v>93</v>
      </c>
      <c r="C103" s="9" t="s">
        <v>25</v>
      </c>
      <c r="D103" s="126">
        <v>3200000</v>
      </c>
      <c r="E103" s="126">
        <v>3200000</v>
      </c>
      <c r="F103" s="10">
        <v>0</v>
      </c>
      <c r="G103" s="4"/>
      <c r="H103" s="4"/>
      <c r="I103" s="1"/>
      <c r="J103" s="1"/>
      <c r="K103" s="42"/>
      <c r="L103" s="42"/>
      <c r="M103" s="58"/>
    </row>
    <row r="104" spans="1:13" ht="15" customHeight="1" x14ac:dyDescent="0.2">
      <c r="A104" s="100"/>
      <c r="B104" s="77" t="s">
        <v>93</v>
      </c>
      <c r="C104" s="9" t="s">
        <v>27</v>
      </c>
      <c r="D104" s="126">
        <v>515000</v>
      </c>
      <c r="E104" s="126">
        <v>158000</v>
      </c>
      <c r="F104" s="10">
        <v>157300</v>
      </c>
      <c r="G104" s="4"/>
      <c r="H104" s="4"/>
      <c r="I104" s="1"/>
      <c r="J104" s="1"/>
    </row>
    <row r="105" spans="1:13" ht="15" customHeight="1" thickBot="1" x14ac:dyDescent="0.25">
      <c r="A105" s="100"/>
      <c r="B105" s="72" t="s">
        <v>93</v>
      </c>
      <c r="C105" s="7" t="s">
        <v>44</v>
      </c>
      <c r="D105" s="123">
        <v>7800000</v>
      </c>
      <c r="E105" s="123">
        <v>3129000</v>
      </c>
      <c r="F105" s="8">
        <v>2004150.39</v>
      </c>
      <c r="G105" s="4"/>
      <c r="H105" s="4"/>
      <c r="I105" s="1"/>
      <c r="J105" s="1"/>
    </row>
    <row r="106" spans="1:13" s="19" customFormat="1" ht="15" customHeight="1" thickTop="1" thickBot="1" x14ac:dyDescent="0.25">
      <c r="A106" s="100"/>
      <c r="B106" s="101"/>
      <c r="C106" s="102" t="s">
        <v>101</v>
      </c>
      <c r="D106" s="124">
        <f>SUM(D102:D105)</f>
        <v>11661000</v>
      </c>
      <c r="E106" s="124">
        <f t="shared" ref="E106:F106" si="20">SUM(E102:E105)</f>
        <v>6633000</v>
      </c>
      <c r="F106" s="103">
        <f t="shared" si="20"/>
        <v>2306650.3899999997</v>
      </c>
      <c r="G106" s="4"/>
      <c r="H106" s="4"/>
      <c r="I106" s="1"/>
      <c r="J106" s="1"/>
      <c r="K106" s="1"/>
      <c r="L106" s="1"/>
    </row>
    <row r="107" spans="1:13" s="19" customFormat="1" ht="15" customHeight="1" thickBot="1" x14ac:dyDescent="0.25">
      <c r="A107" s="100"/>
      <c r="B107" s="101"/>
      <c r="C107" s="102" t="s">
        <v>102</v>
      </c>
      <c r="D107" s="124">
        <v>2187000</v>
      </c>
      <c r="E107" s="124">
        <v>1687000</v>
      </c>
      <c r="F107" s="103">
        <v>1687000</v>
      </c>
      <c r="G107" s="4"/>
      <c r="H107" s="4"/>
      <c r="I107" s="1"/>
      <c r="J107" s="1"/>
      <c r="K107" s="1"/>
      <c r="L107" s="1"/>
    </row>
    <row r="108" spans="1:13" ht="15" customHeight="1" thickBot="1" x14ac:dyDescent="0.25">
      <c r="A108" s="100"/>
      <c r="B108" s="104"/>
      <c r="C108" s="105" t="s">
        <v>106</v>
      </c>
      <c r="D108" s="125">
        <f>SUM(D106:D107)</f>
        <v>13848000</v>
      </c>
      <c r="E108" s="125">
        <f t="shared" ref="E108:F108" si="21">SUM(E106:E107)</f>
        <v>8320000</v>
      </c>
      <c r="F108" s="106">
        <f t="shared" si="21"/>
        <v>3993650.3899999997</v>
      </c>
      <c r="G108" s="23"/>
      <c r="H108" s="23"/>
      <c r="I108" s="79"/>
      <c r="J108" s="79"/>
    </row>
    <row r="109" spans="1:13" ht="15" customHeight="1" thickBot="1" x14ac:dyDescent="0.25">
      <c r="A109" s="136" t="s">
        <v>21</v>
      </c>
      <c r="B109" s="75" t="s">
        <v>95</v>
      </c>
      <c r="C109" s="64" t="s">
        <v>61</v>
      </c>
      <c r="D109" s="128">
        <v>0</v>
      </c>
      <c r="E109" s="128">
        <v>244000</v>
      </c>
      <c r="F109" s="65">
        <f>205496.72</f>
        <v>205496.72</v>
      </c>
      <c r="G109" s="30"/>
      <c r="H109" s="30"/>
      <c r="I109" s="31"/>
      <c r="J109" s="31"/>
    </row>
    <row r="110" spans="1:13" ht="15" customHeight="1" thickTop="1" thickBot="1" x14ac:dyDescent="0.25">
      <c r="A110" s="6"/>
      <c r="B110" s="76" t="s">
        <v>93</v>
      </c>
      <c r="C110" s="32" t="s">
        <v>82</v>
      </c>
      <c r="D110" s="122">
        <v>0</v>
      </c>
      <c r="E110" s="122">
        <v>6393000</v>
      </c>
      <c r="F110" s="33">
        <v>6392371.5099999998</v>
      </c>
      <c r="G110" s="30"/>
      <c r="H110" s="30"/>
      <c r="I110" s="31"/>
      <c r="J110" s="31"/>
    </row>
    <row r="111" spans="1:13" ht="15" customHeight="1" thickTop="1" thickBot="1" x14ac:dyDescent="0.25">
      <c r="A111" s="6"/>
      <c r="B111" s="72" t="s">
        <v>93</v>
      </c>
      <c r="C111" s="7" t="s">
        <v>123</v>
      </c>
      <c r="D111" s="123">
        <v>0</v>
      </c>
      <c r="E111" s="123">
        <v>1633000</v>
      </c>
      <c r="F111" s="8">
        <v>1492006.25</v>
      </c>
      <c r="G111" s="3"/>
      <c r="H111" s="3"/>
      <c r="I111" s="5"/>
      <c r="J111" s="5"/>
    </row>
    <row r="112" spans="1:13" s="19" customFormat="1" ht="15" customHeight="1" thickTop="1" thickBot="1" x14ac:dyDescent="0.25">
      <c r="A112" s="108"/>
      <c r="B112" s="109"/>
      <c r="C112" s="102" t="s">
        <v>101</v>
      </c>
      <c r="D112" s="103">
        <f t="shared" ref="D112" si="22">SUM(D109:D111)</f>
        <v>0</v>
      </c>
      <c r="E112" s="124">
        <f>SUM(E109:E111)</f>
        <v>8270000</v>
      </c>
      <c r="F112" s="103">
        <f>SUM(F109:F111)</f>
        <v>8089874.4799999995</v>
      </c>
      <c r="G112" s="28"/>
      <c r="H112" s="28"/>
      <c r="I112" s="86"/>
      <c r="J112" s="86"/>
      <c r="K112" s="1"/>
      <c r="L112" s="1"/>
    </row>
    <row r="113" spans="1:12" s="19" customFormat="1" ht="15" customHeight="1" thickBot="1" x14ac:dyDescent="0.25">
      <c r="A113" s="108"/>
      <c r="B113" s="101"/>
      <c r="C113" s="102" t="s">
        <v>102</v>
      </c>
      <c r="D113" s="130">
        <v>4526000</v>
      </c>
      <c r="E113" s="130">
        <v>3473000</v>
      </c>
      <c r="F113" s="111">
        <v>3472859.04</v>
      </c>
      <c r="G113" s="4"/>
      <c r="H113" s="4"/>
      <c r="I113" s="5"/>
      <c r="J113" s="5"/>
      <c r="K113" s="1"/>
      <c r="L113" s="1"/>
    </row>
    <row r="114" spans="1:12" ht="15" customHeight="1" thickBot="1" x14ac:dyDescent="0.25">
      <c r="A114" s="108"/>
      <c r="B114" s="113"/>
      <c r="C114" s="114" t="s">
        <v>106</v>
      </c>
      <c r="D114" s="132">
        <f>SUM(D112:D113)</f>
        <v>4526000</v>
      </c>
      <c r="E114" s="132">
        <f>SUM(E112:E113)</f>
        <v>11743000</v>
      </c>
      <c r="F114" s="115">
        <f>SUM(F112:F113)</f>
        <v>11562733.52</v>
      </c>
      <c r="G114" s="23"/>
      <c r="H114" s="23"/>
      <c r="I114" s="82"/>
      <c r="J114" s="82"/>
    </row>
    <row r="115" spans="1:12" ht="15" customHeight="1" x14ac:dyDescent="0.2">
      <c r="A115" s="151" t="s">
        <v>2</v>
      </c>
      <c r="B115" s="89" t="s">
        <v>93</v>
      </c>
      <c r="C115" s="45" t="s">
        <v>52</v>
      </c>
      <c r="D115" s="120">
        <v>0</v>
      </c>
      <c r="E115" s="120">
        <v>19248000</v>
      </c>
      <c r="F115" s="46">
        <v>16970910.539999999</v>
      </c>
      <c r="G115" s="3"/>
      <c r="H115" s="3"/>
      <c r="I115" s="5"/>
      <c r="J115" s="5"/>
    </row>
    <row r="116" spans="1:12" ht="15" customHeight="1" x14ac:dyDescent="0.2">
      <c r="A116" s="108"/>
      <c r="B116" s="95" t="s">
        <v>93</v>
      </c>
      <c r="C116" s="57" t="s">
        <v>67</v>
      </c>
      <c r="D116" s="121">
        <v>0</v>
      </c>
      <c r="E116" s="121">
        <v>4291000</v>
      </c>
      <c r="F116" s="53">
        <v>4291000</v>
      </c>
      <c r="G116" s="51"/>
      <c r="H116" s="51"/>
      <c r="I116" s="54"/>
      <c r="J116" s="54"/>
    </row>
    <row r="117" spans="1:12" ht="15" customHeight="1" x14ac:dyDescent="0.2">
      <c r="A117" s="108"/>
      <c r="B117" s="95" t="s">
        <v>93</v>
      </c>
      <c r="C117" s="57" t="s">
        <v>88</v>
      </c>
      <c r="D117" s="121">
        <v>0</v>
      </c>
      <c r="E117" s="121">
        <v>3647000</v>
      </c>
      <c r="F117" s="53">
        <v>3647000</v>
      </c>
      <c r="G117" s="44"/>
      <c r="H117" s="44"/>
      <c r="I117" s="66"/>
      <c r="J117" s="66"/>
    </row>
    <row r="118" spans="1:12" ht="15" customHeight="1" thickBot="1" x14ac:dyDescent="0.25">
      <c r="A118" s="108"/>
      <c r="B118" s="76" t="s">
        <v>93</v>
      </c>
      <c r="C118" s="32" t="s">
        <v>45</v>
      </c>
      <c r="D118" s="122">
        <v>0</v>
      </c>
      <c r="E118" s="122">
        <v>6237000</v>
      </c>
      <c r="F118" s="33">
        <v>6237000</v>
      </c>
      <c r="G118" s="26"/>
      <c r="H118" s="26"/>
      <c r="I118" s="25"/>
      <c r="J118" s="25"/>
      <c r="K118" s="158"/>
    </row>
    <row r="119" spans="1:12" ht="15" customHeight="1" thickTop="1" thickBot="1" x14ac:dyDescent="0.25">
      <c r="A119" s="108"/>
      <c r="B119" s="95" t="s">
        <v>92</v>
      </c>
      <c r="C119" s="57" t="s">
        <v>45</v>
      </c>
      <c r="D119" s="121">
        <v>5076000</v>
      </c>
      <c r="E119" s="121">
        <v>5076000</v>
      </c>
      <c r="F119" s="53">
        <v>5076000</v>
      </c>
      <c r="G119" s="27"/>
      <c r="H119" s="27"/>
      <c r="I119" s="40"/>
      <c r="J119" s="40"/>
    </row>
    <row r="120" spans="1:12" ht="15" customHeight="1" thickTop="1" thickBot="1" x14ac:dyDescent="0.25">
      <c r="A120" s="108"/>
      <c r="B120" s="91" t="s">
        <v>95</v>
      </c>
      <c r="C120" s="7" t="s">
        <v>62</v>
      </c>
      <c r="D120" s="123">
        <v>0</v>
      </c>
      <c r="E120" s="123">
        <v>922000</v>
      </c>
      <c r="F120" s="8">
        <v>922000</v>
      </c>
      <c r="G120" s="3"/>
      <c r="H120" s="3"/>
      <c r="I120" s="5"/>
      <c r="J120" s="5"/>
    </row>
    <row r="121" spans="1:12" s="19" customFormat="1" ht="15" customHeight="1" thickTop="1" thickBot="1" x14ac:dyDescent="0.25">
      <c r="A121" s="108"/>
      <c r="B121" s="109"/>
      <c r="C121" s="102" t="s">
        <v>101</v>
      </c>
      <c r="D121" s="124">
        <f>SUM(D115:D120)</f>
        <v>5076000</v>
      </c>
      <c r="E121" s="124">
        <f>SUM(E115:E120)</f>
        <v>39421000</v>
      </c>
      <c r="F121" s="103">
        <f>SUM(F115:F120)</f>
        <v>37143910.539999999</v>
      </c>
      <c r="G121" s="4"/>
      <c r="H121" s="4"/>
      <c r="I121" s="1"/>
      <c r="J121" s="1"/>
      <c r="K121" s="1"/>
      <c r="L121" s="1"/>
    </row>
    <row r="122" spans="1:12" s="19" customFormat="1" ht="15" customHeight="1" thickBot="1" x14ac:dyDescent="0.25">
      <c r="A122" s="108"/>
      <c r="B122" s="109"/>
      <c r="C122" s="102" t="s">
        <v>102</v>
      </c>
      <c r="D122" s="124">
        <v>8225000</v>
      </c>
      <c r="E122" s="124">
        <v>8225000</v>
      </c>
      <c r="F122" s="103">
        <v>8225000</v>
      </c>
      <c r="G122" s="4"/>
      <c r="H122" s="4"/>
      <c r="I122" s="1"/>
      <c r="J122" s="1"/>
      <c r="K122" s="1"/>
      <c r="L122" s="1"/>
    </row>
    <row r="123" spans="1:12" ht="15" customHeight="1" thickBot="1" x14ac:dyDescent="0.25">
      <c r="A123" s="152"/>
      <c r="B123" s="113"/>
      <c r="C123" s="114" t="s">
        <v>106</v>
      </c>
      <c r="D123" s="132">
        <f>SUM(D121:D122)</f>
        <v>13301000</v>
      </c>
      <c r="E123" s="132">
        <f t="shared" ref="E123:F123" si="23">SUM(E121:E122)</f>
        <v>47646000</v>
      </c>
      <c r="F123" s="115">
        <f t="shared" si="23"/>
        <v>45368910.539999999</v>
      </c>
      <c r="G123" s="23"/>
      <c r="H123" s="23"/>
      <c r="I123" s="79"/>
      <c r="J123" s="79"/>
    </row>
    <row r="124" spans="1:12" ht="15" customHeight="1" x14ac:dyDescent="0.2">
      <c r="A124" s="108" t="s">
        <v>9</v>
      </c>
      <c r="B124" s="76" t="s">
        <v>93</v>
      </c>
      <c r="C124" s="32" t="s">
        <v>46</v>
      </c>
      <c r="D124" s="122">
        <v>3300000</v>
      </c>
      <c r="E124" s="122">
        <v>4569000</v>
      </c>
      <c r="F124" s="33">
        <v>4562950</v>
      </c>
      <c r="G124" s="4"/>
      <c r="H124" s="4"/>
      <c r="I124" s="1"/>
      <c r="J124" s="1"/>
    </row>
    <row r="125" spans="1:12" ht="15" customHeight="1" x14ac:dyDescent="0.2">
      <c r="A125" s="108"/>
      <c r="B125" s="90" t="s">
        <v>93</v>
      </c>
      <c r="C125" s="9" t="s">
        <v>64</v>
      </c>
      <c r="D125" s="126">
        <v>0</v>
      </c>
      <c r="E125" s="126">
        <v>3200000</v>
      </c>
      <c r="F125" s="10">
        <v>3200000</v>
      </c>
      <c r="G125" s="49"/>
      <c r="H125" s="49"/>
      <c r="I125" s="66"/>
      <c r="J125" s="66"/>
    </row>
    <row r="126" spans="1:12" ht="15" customHeight="1" x14ac:dyDescent="0.2">
      <c r="A126" s="108"/>
      <c r="B126" s="90" t="s">
        <v>93</v>
      </c>
      <c r="C126" s="9" t="s">
        <v>71</v>
      </c>
      <c r="D126" s="126">
        <v>0</v>
      </c>
      <c r="E126" s="126">
        <v>1256000</v>
      </c>
      <c r="F126" s="10">
        <v>1251046.8</v>
      </c>
      <c r="G126" s="49"/>
      <c r="H126" s="49"/>
      <c r="I126" s="66"/>
      <c r="J126" s="66"/>
    </row>
    <row r="127" spans="1:12" ht="15" customHeight="1" x14ac:dyDescent="0.2">
      <c r="A127" s="108"/>
      <c r="B127" s="90" t="s">
        <v>93</v>
      </c>
      <c r="C127" s="9" t="s">
        <v>124</v>
      </c>
      <c r="D127" s="126">
        <v>0</v>
      </c>
      <c r="E127" s="126">
        <v>518000</v>
      </c>
      <c r="F127" s="10">
        <v>495739.8</v>
      </c>
      <c r="G127" s="49"/>
      <c r="H127" s="49"/>
      <c r="I127" s="66"/>
      <c r="J127" s="66"/>
    </row>
    <row r="128" spans="1:12" ht="15" customHeight="1" x14ac:dyDescent="0.2">
      <c r="A128" s="108"/>
      <c r="B128" s="90" t="s">
        <v>93</v>
      </c>
      <c r="C128" s="9" t="s">
        <v>125</v>
      </c>
      <c r="D128" s="126">
        <v>0</v>
      </c>
      <c r="E128" s="126">
        <v>140000</v>
      </c>
      <c r="F128" s="10">
        <v>140000</v>
      </c>
      <c r="G128" s="49"/>
      <c r="H128" s="49"/>
      <c r="I128" s="66"/>
      <c r="J128" s="66"/>
    </row>
    <row r="129" spans="1:12" ht="15" customHeight="1" thickBot="1" x14ac:dyDescent="0.25">
      <c r="A129" s="108"/>
      <c r="B129" s="91" t="s">
        <v>93</v>
      </c>
      <c r="C129" s="7" t="s">
        <v>84</v>
      </c>
      <c r="D129" s="123">
        <v>0</v>
      </c>
      <c r="E129" s="123">
        <v>13000</v>
      </c>
      <c r="F129" s="8">
        <v>12050</v>
      </c>
      <c r="G129" s="24"/>
      <c r="H129" s="24"/>
      <c r="I129" s="25"/>
      <c r="J129" s="25"/>
    </row>
    <row r="130" spans="1:12" s="19" customFormat="1" ht="15" customHeight="1" thickTop="1" thickBot="1" x14ac:dyDescent="0.25">
      <c r="A130" s="108"/>
      <c r="B130" s="101"/>
      <c r="C130" s="102" t="s">
        <v>101</v>
      </c>
      <c r="D130" s="124">
        <f>SUM(D124:D129)</f>
        <v>3300000</v>
      </c>
      <c r="E130" s="124">
        <f t="shared" ref="E130:F130" si="24">SUM(E124:E129)</f>
        <v>9696000</v>
      </c>
      <c r="F130" s="103">
        <f t="shared" si="24"/>
        <v>9661786.6000000015</v>
      </c>
      <c r="G130" s="4"/>
      <c r="H130" s="4"/>
      <c r="I130" s="1"/>
      <c r="J130" s="1"/>
      <c r="K130" s="1"/>
      <c r="L130" s="1"/>
    </row>
    <row r="131" spans="1:12" s="19" customFormat="1" ht="15" customHeight="1" thickBot="1" x14ac:dyDescent="0.25">
      <c r="A131" s="108"/>
      <c r="B131" s="101"/>
      <c r="C131" s="102" t="s">
        <v>102</v>
      </c>
      <c r="D131" s="124">
        <v>4113000</v>
      </c>
      <c r="E131" s="124">
        <v>4113000</v>
      </c>
      <c r="F131" s="103">
        <v>4111648.1</v>
      </c>
      <c r="G131" s="4"/>
      <c r="H131" s="4"/>
      <c r="I131" s="1"/>
      <c r="J131" s="1"/>
      <c r="K131" s="1"/>
      <c r="L131" s="1"/>
    </row>
    <row r="132" spans="1:12" ht="15" customHeight="1" thickBot="1" x14ac:dyDescent="0.25">
      <c r="A132" s="137"/>
      <c r="B132" s="113"/>
      <c r="C132" s="114" t="s">
        <v>106</v>
      </c>
      <c r="D132" s="132">
        <f>SUM(D130:D131)</f>
        <v>7413000</v>
      </c>
      <c r="E132" s="132">
        <f t="shared" ref="E132:F132" si="25">SUM(E130:E131)</f>
        <v>13809000</v>
      </c>
      <c r="F132" s="115">
        <f t="shared" si="25"/>
        <v>13773434.700000001</v>
      </c>
      <c r="G132" s="4"/>
      <c r="H132" s="4"/>
      <c r="I132" s="1"/>
      <c r="J132" s="1"/>
    </row>
    <row r="133" spans="1:12" ht="15" customHeight="1" thickBot="1" x14ac:dyDescent="0.25">
      <c r="A133" s="136" t="s">
        <v>18</v>
      </c>
      <c r="B133" s="117"/>
      <c r="C133" s="118" t="s">
        <v>102</v>
      </c>
      <c r="D133" s="130">
        <v>2411000</v>
      </c>
      <c r="E133" s="130">
        <v>1911000</v>
      </c>
      <c r="F133" s="111">
        <v>1910999.04</v>
      </c>
      <c r="G133" s="4"/>
      <c r="H133" s="4"/>
      <c r="I133" s="1"/>
      <c r="J133" s="1"/>
    </row>
    <row r="134" spans="1:12" ht="15" customHeight="1" thickBot="1" x14ac:dyDescent="0.25">
      <c r="A134" s="137"/>
      <c r="B134" s="113"/>
      <c r="C134" s="114" t="s">
        <v>106</v>
      </c>
      <c r="D134" s="132">
        <f>SUM(D133)</f>
        <v>2411000</v>
      </c>
      <c r="E134" s="132">
        <f t="shared" ref="E134:F134" si="26">SUM(E133)</f>
        <v>1911000</v>
      </c>
      <c r="F134" s="115">
        <f t="shared" si="26"/>
        <v>1910999.04</v>
      </c>
      <c r="G134" s="4"/>
      <c r="H134" s="4"/>
      <c r="I134" s="1"/>
      <c r="J134" s="1"/>
    </row>
    <row r="135" spans="1:12" ht="15" customHeight="1" x14ac:dyDescent="0.2">
      <c r="A135" s="136" t="s">
        <v>19</v>
      </c>
      <c r="B135" s="75" t="s">
        <v>93</v>
      </c>
      <c r="C135" s="64" t="s">
        <v>28</v>
      </c>
      <c r="D135" s="128">
        <v>6612000</v>
      </c>
      <c r="E135" s="128">
        <v>6612000</v>
      </c>
      <c r="F135" s="65">
        <v>6612000</v>
      </c>
      <c r="G135" s="59"/>
      <c r="H135" s="59"/>
      <c r="I135" s="81"/>
      <c r="J135" s="81"/>
    </row>
    <row r="136" spans="1:12" ht="15" customHeight="1" thickBot="1" x14ac:dyDescent="0.25">
      <c r="A136" s="108"/>
      <c r="B136" s="90" t="s">
        <v>93</v>
      </c>
      <c r="C136" s="9" t="s">
        <v>28</v>
      </c>
      <c r="D136" s="126">
        <v>23400000</v>
      </c>
      <c r="E136" s="126">
        <v>39450000</v>
      </c>
      <c r="F136" s="10">
        <v>39450000</v>
      </c>
      <c r="G136" s="26"/>
      <c r="H136" s="26"/>
      <c r="I136" s="25"/>
      <c r="J136" s="25"/>
    </row>
    <row r="137" spans="1:12" ht="15" customHeight="1" thickTop="1" thickBot="1" x14ac:dyDescent="0.25">
      <c r="A137" s="108"/>
      <c r="B137" s="90" t="s">
        <v>93</v>
      </c>
      <c r="C137" s="9" t="s">
        <v>126</v>
      </c>
      <c r="D137" s="126">
        <v>0</v>
      </c>
      <c r="E137" s="126">
        <v>4838000</v>
      </c>
      <c r="F137" s="10">
        <v>4838000</v>
      </c>
      <c r="G137" s="41"/>
      <c r="H137" s="41"/>
      <c r="I137" s="40"/>
      <c r="J137" s="40"/>
    </row>
    <row r="138" spans="1:12" ht="15" customHeight="1" thickTop="1" thickBot="1" x14ac:dyDescent="0.25">
      <c r="A138" s="108"/>
      <c r="B138" s="90" t="s">
        <v>93</v>
      </c>
      <c r="C138" s="9" t="s">
        <v>127</v>
      </c>
      <c r="D138" s="126">
        <v>0</v>
      </c>
      <c r="E138" s="126">
        <v>648000</v>
      </c>
      <c r="F138" s="10">
        <v>647546.62</v>
      </c>
      <c r="G138" s="41"/>
      <c r="H138" s="41"/>
      <c r="I138" s="40"/>
      <c r="J138" s="40"/>
    </row>
    <row r="139" spans="1:12" ht="15" customHeight="1" thickTop="1" thickBot="1" x14ac:dyDescent="0.25">
      <c r="A139" s="108"/>
      <c r="B139" s="72" t="s">
        <v>97</v>
      </c>
      <c r="C139" s="7" t="s">
        <v>28</v>
      </c>
      <c r="D139" s="123">
        <v>0</v>
      </c>
      <c r="E139" s="123">
        <v>109000</v>
      </c>
      <c r="F139" s="8">
        <v>109000</v>
      </c>
      <c r="G139" s="30"/>
      <c r="H139" s="61"/>
      <c r="I139" s="31"/>
      <c r="J139" s="31"/>
    </row>
    <row r="140" spans="1:12" s="19" customFormat="1" ht="15" customHeight="1" thickTop="1" thickBot="1" x14ac:dyDescent="0.25">
      <c r="A140" s="108"/>
      <c r="B140" s="109"/>
      <c r="C140" s="102" t="s">
        <v>101</v>
      </c>
      <c r="D140" s="124">
        <f>SUM(D135:D139)</f>
        <v>30012000</v>
      </c>
      <c r="E140" s="124">
        <f t="shared" ref="E140:F140" si="27">SUM(E135:E139)</f>
        <v>51657000</v>
      </c>
      <c r="F140" s="103">
        <f t="shared" si="27"/>
        <v>51656546.619999997</v>
      </c>
      <c r="G140" s="28"/>
      <c r="H140" s="28"/>
      <c r="I140" s="86"/>
      <c r="J140" s="86"/>
      <c r="K140" s="1"/>
      <c r="L140" s="1"/>
    </row>
    <row r="141" spans="1:12" s="19" customFormat="1" ht="15" customHeight="1" thickBot="1" x14ac:dyDescent="0.25">
      <c r="A141" s="108"/>
      <c r="B141" s="101"/>
      <c r="C141" s="102" t="s">
        <v>102</v>
      </c>
      <c r="D141" s="124">
        <v>6416000</v>
      </c>
      <c r="E141" s="124">
        <v>6319000</v>
      </c>
      <c r="F141" s="103">
        <v>6318800</v>
      </c>
      <c r="G141" s="4"/>
      <c r="H141" s="4"/>
      <c r="I141" s="5"/>
      <c r="J141" s="5"/>
      <c r="K141" s="1"/>
      <c r="L141" s="1"/>
    </row>
    <row r="142" spans="1:12" ht="15" customHeight="1" thickBot="1" x14ac:dyDescent="0.25">
      <c r="A142" s="108"/>
      <c r="B142" s="112"/>
      <c r="C142" s="105" t="s">
        <v>106</v>
      </c>
      <c r="D142" s="125">
        <f>SUM(D140:D141)</f>
        <v>36428000</v>
      </c>
      <c r="E142" s="125">
        <f t="shared" ref="E142:F142" si="28">SUM(E140:E141)</f>
        <v>57976000</v>
      </c>
      <c r="F142" s="106">
        <f t="shared" si="28"/>
        <v>57975346.619999997</v>
      </c>
      <c r="G142" s="23"/>
      <c r="H142" s="23"/>
      <c r="I142" s="82"/>
      <c r="J142" s="82"/>
    </row>
    <row r="143" spans="1:12" ht="15" customHeight="1" thickBot="1" x14ac:dyDescent="0.25">
      <c r="A143" s="136" t="s">
        <v>20</v>
      </c>
      <c r="B143" s="117"/>
      <c r="C143" s="118" t="s">
        <v>102</v>
      </c>
      <c r="D143" s="130">
        <v>6573000</v>
      </c>
      <c r="E143" s="130">
        <v>5722000</v>
      </c>
      <c r="F143" s="111">
        <v>5721354.46</v>
      </c>
      <c r="G143" s="23"/>
      <c r="H143" s="23"/>
      <c r="I143" s="82"/>
      <c r="J143" s="82"/>
    </row>
    <row r="144" spans="1:12" ht="15" customHeight="1" thickBot="1" x14ac:dyDescent="0.25">
      <c r="A144" s="137"/>
      <c r="B144" s="113"/>
      <c r="C144" s="114" t="s">
        <v>106</v>
      </c>
      <c r="D144" s="132">
        <f>SUM(D143)</f>
        <v>6573000</v>
      </c>
      <c r="E144" s="132">
        <f t="shared" ref="E144:F144" si="29">SUM(E143)</f>
        <v>5722000</v>
      </c>
      <c r="F144" s="115">
        <f t="shared" si="29"/>
        <v>5721354.46</v>
      </c>
      <c r="G144" s="23"/>
      <c r="H144" s="23"/>
      <c r="I144" s="82"/>
      <c r="J144" s="82"/>
    </row>
    <row r="145" spans="1:12" ht="15" customHeight="1" x14ac:dyDescent="0.2">
      <c r="A145" s="151" t="s">
        <v>11</v>
      </c>
      <c r="B145" s="89" t="s">
        <v>98</v>
      </c>
      <c r="C145" s="45" t="s">
        <v>74</v>
      </c>
      <c r="D145" s="120">
        <v>0</v>
      </c>
      <c r="E145" s="120">
        <v>900000</v>
      </c>
      <c r="F145" s="46">
        <v>900000</v>
      </c>
      <c r="G145" s="55"/>
      <c r="H145" s="55"/>
      <c r="I145" s="56"/>
      <c r="J145" s="56"/>
    </row>
    <row r="146" spans="1:12" ht="15" customHeight="1" thickBot="1" x14ac:dyDescent="0.25">
      <c r="A146" s="108"/>
      <c r="B146" s="91" t="s">
        <v>98</v>
      </c>
      <c r="C146" s="7" t="s">
        <v>75</v>
      </c>
      <c r="D146" s="123">
        <v>0</v>
      </c>
      <c r="E146" s="123">
        <v>82000</v>
      </c>
      <c r="F146" s="8">
        <v>82000</v>
      </c>
      <c r="G146" s="26"/>
      <c r="H146" s="26"/>
      <c r="I146" s="25"/>
      <c r="J146" s="25"/>
    </row>
    <row r="147" spans="1:12" s="19" customFormat="1" ht="15" customHeight="1" thickTop="1" thickBot="1" x14ac:dyDescent="0.25">
      <c r="A147" s="108"/>
      <c r="B147" s="101"/>
      <c r="C147" s="102" t="s">
        <v>101</v>
      </c>
      <c r="D147" s="124">
        <f>SUM(D145:D146)</f>
        <v>0</v>
      </c>
      <c r="E147" s="124">
        <f t="shared" ref="E147:F147" si="30">SUM(E145:E146)</f>
        <v>982000</v>
      </c>
      <c r="F147" s="103">
        <f t="shared" si="30"/>
        <v>982000</v>
      </c>
      <c r="G147" s="4"/>
      <c r="H147" s="4"/>
      <c r="I147" s="5"/>
      <c r="J147" s="5"/>
      <c r="K147" s="1"/>
      <c r="L147" s="1"/>
    </row>
    <row r="148" spans="1:12" s="19" customFormat="1" ht="15" customHeight="1" thickBot="1" x14ac:dyDescent="0.25">
      <c r="A148" s="108"/>
      <c r="B148" s="101"/>
      <c r="C148" s="102" t="s">
        <v>102</v>
      </c>
      <c r="D148" s="124">
        <v>9230000</v>
      </c>
      <c r="E148" s="124">
        <v>3022000</v>
      </c>
      <c r="F148" s="103">
        <v>3021406.22</v>
      </c>
      <c r="G148" s="4"/>
      <c r="H148" s="4"/>
      <c r="I148" s="5"/>
      <c r="J148" s="5"/>
      <c r="K148" s="1"/>
      <c r="L148" s="1"/>
    </row>
    <row r="149" spans="1:12" ht="15" customHeight="1" thickBot="1" x14ac:dyDescent="0.25">
      <c r="A149" s="152"/>
      <c r="B149" s="113"/>
      <c r="C149" s="114" t="s">
        <v>106</v>
      </c>
      <c r="D149" s="132">
        <f>SUM(D147:D148)</f>
        <v>9230000</v>
      </c>
      <c r="E149" s="132">
        <f t="shared" ref="E149:F149" si="31">SUM(E147:E148)</f>
        <v>4004000</v>
      </c>
      <c r="F149" s="115">
        <f t="shared" si="31"/>
        <v>4003406.22</v>
      </c>
      <c r="G149" s="23"/>
      <c r="H149" s="23"/>
      <c r="I149" s="82"/>
      <c r="J149" s="82"/>
    </row>
    <row r="150" spans="1:12" ht="15" customHeight="1" x14ac:dyDescent="0.2">
      <c r="A150" s="108" t="s">
        <v>22</v>
      </c>
      <c r="B150" s="76" t="s">
        <v>93</v>
      </c>
      <c r="C150" s="32" t="s">
        <v>48</v>
      </c>
      <c r="D150" s="122">
        <v>0</v>
      </c>
      <c r="E150" s="122">
        <v>2004000</v>
      </c>
      <c r="F150" s="33">
        <v>2003582.43</v>
      </c>
      <c r="G150" s="55"/>
      <c r="H150" s="55"/>
      <c r="I150" s="56"/>
      <c r="J150" s="56"/>
    </row>
    <row r="151" spans="1:12" ht="15" customHeight="1" thickBot="1" x14ac:dyDescent="0.25">
      <c r="A151" s="108"/>
      <c r="B151" s="91" t="s">
        <v>93</v>
      </c>
      <c r="C151" s="7" t="s">
        <v>78</v>
      </c>
      <c r="D151" s="123">
        <v>0</v>
      </c>
      <c r="E151" s="123">
        <v>678000</v>
      </c>
      <c r="F151" s="8">
        <v>677600</v>
      </c>
      <c r="G151" s="26"/>
      <c r="H151" s="26"/>
      <c r="I151" s="25"/>
      <c r="J151" s="25"/>
    </row>
    <row r="152" spans="1:12" s="19" customFormat="1" ht="15" customHeight="1" thickTop="1" thickBot="1" x14ac:dyDescent="0.25">
      <c r="A152" s="108"/>
      <c r="B152" s="109"/>
      <c r="C152" s="102" t="s">
        <v>101</v>
      </c>
      <c r="D152" s="124">
        <f>SUM(D150:D151)</f>
        <v>0</v>
      </c>
      <c r="E152" s="124">
        <f t="shared" ref="E152:F152" si="32">SUM(E150:E151)</f>
        <v>2682000</v>
      </c>
      <c r="F152" s="103">
        <f t="shared" si="32"/>
        <v>2681182.4299999997</v>
      </c>
      <c r="G152" s="28"/>
      <c r="H152" s="28"/>
      <c r="I152" s="86"/>
      <c r="J152" s="86"/>
      <c r="K152" s="1"/>
      <c r="L152" s="1"/>
    </row>
    <row r="153" spans="1:12" s="19" customFormat="1" ht="15" customHeight="1" thickBot="1" x14ac:dyDescent="0.25">
      <c r="A153" s="108"/>
      <c r="B153" s="117"/>
      <c r="C153" s="102" t="s">
        <v>102</v>
      </c>
      <c r="D153" s="130">
        <v>2822000</v>
      </c>
      <c r="E153" s="130">
        <v>0</v>
      </c>
      <c r="F153" s="111">
        <v>0</v>
      </c>
      <c r="G153" s="4"/>
      <c r="H153" s="4"/>
      <c r="I153" s="5"/>
      <c r="J153" s="5"/>
      <c r="K153" s="1"/>
      <c r="L153" s="1"/>
    </row>
    <row r="154" spans="1:12" ht="15" customHeight="1" thickBot="1" x14ac:dyDescent="0.25">
      <c r="A154" s="137"/>
      <c r="B154" s="113"/>
      <c r="C154" s="114" t="s">
        <v>106</v>
      </c>
      <c r="D154" s="132">
        <f>SUM(D152:D153)</f>
        <v>2822000</v>
      </c>
      <c r="E154" s="132">
        <f t="shared" ref="E154:F154" si="33">SUM(E152:E153)</f>
        <v>2682000</v>
      </c>
      <c r="F154" s="115">
        <f t="shared" si="33"/>
        <v>2681182.4299999997</v>
      </c>
      <c r="G154" s="23"/>
      <c r="H154" s="23"/>
      <c r="I154" s="82"/>
      <c r="J154" s="82"/>
    </row>
    <row r="155" spans="1:12" ht="15" customHeight="1" x14ac:dyDescent="0.2">
      <c r="A155" s="136" t="s">
        <v>15</v>
      </c>
      <c r="B155" s="89" t="s">
        <v>93</v>
      </c>
      <c r="C155" s="45" t="s">
        <v>47</v>
      </c>
      <c r="D155" s="120">
        <v>1800000</v>
      </c>
      <c r="E155" s="120">
        <v>1800000</v>
      </c>
      <c r="F155" s="46">
        <v>0</v>
      </c>
      <c r="G155" s="4"/>
      <c r="H155" s="4"/>
      <c r="I155" s="1"/>
      <c r="J155" s="1"/>
    </row>
    <row r="156" spans="1:12" ht="15" customHeight="1" x14ac:dyDescent="0.2">
      <c r="A156" s="108"/>
      <c r="B156" s="90" t="s">
        <v>93</v>
      </c>
      <c r="C156" s="9" t="s">
        <v>56</v>
      </c>
      <c r="D156" s="126">
        <v>0</v>
      </c>
      <c r="E156" s="126">
        <v>360000</v>
      </c>
      <c r="F156" s="10">
        <v>0</v>
      </c>
      <c r="G156" s="49"/>
      <c r="H156" s="49"/>
      <c r="I156" s="66"/>
      <c r="J156" s="66"/>
    </row>
    <row r="157" spans="1:12" ht="15" customHeight="1" thickBot="1" x14ac:dyDescent="0.25">
      <c r="A157" s="108"/>
      <c r="B157" s="91" t="s">
        <v>93</v>
      </c>
      <c r="C157" s="7" t="s">
        <v>107</v>
      </c>
      <c r="D157" s="123">
        <v>0</v>
      </c>
      <c r="E157" s="123">
        <v>162000</v>
      </c>
      <c r="F157" s="8">
        <v>0</v>
      </c>
      <c r="G157" s="24"/>
      <c r="H157" s="24"/>
      <c r="I157" s="25"/>
      <c r="J157" s="25"/>
    </row>
    <row r="158" spans="1:12" s="19" customFormat="1" ht="15" customHeight="1" thickTop="1" thickBot="1" x14ac:dyDescent="0.25">
      <c r="A158" s="108"/>
      <c r="B158" s="109"/>
      <c r="C158" s="102" t="s">
        <v>101</v>
      </c>
      <c r="D158" s="124">
        <f>SUM(D155:D157)</f>
        <v>1800000</v>
      </c>
      <c r="E158" s="124">
        <f t="shared" ref="E158:F158" si="34">SUM(E155:E157)</f>
        <v>2322000</v>
      </c>
      <c r="F158" s="103">
        <f t="shared" si="34"/>
        <v>0</v>
      </c>
      <c r="G158" s="4"/>
      <c r="H158" s="4"/>
      <c r="I158" s="1"/>
      <c r="J158" s="1"/>
      <c r="K158" s="1"/>
      <c r="L158" s="1"/>
    </row>
    <row r="159" spans="1:12" s="19" customFormat="1" ht="15" customHeight="1" thickBot="1" x14ac:dyDescent="0.25">
      <c r="A159" s="108"/>
      <c r="B159" s="109"/>
      <c r="C159" s="102" t="s">
        <v>102</v>
      </c>
      <c r="D159" s="124">
        <v>4154000</v>
      </c>
      <c r="E159" s="124">
        <v>63000</v>
      </c>
      <c r="F159" s="103">
        <v>62655.5</v>
      </c>
      <c r="G159" s="4"/>
      <c r="H159" s="4"/>
      <c r="I159" s="1"/>
      <c r="J159" s="1"/>
      <c r="K159" s="1"/>
      <c r="L159" s="1"/>
    </row>
    <row r="160" spans="1:12" ht="15" customHeight="1" thickBot="1" x14ac:dyDescent="0.25">
      <c r="A160" s="137"/>
      <c r="B160" s="113"/>
      <c r="C160" s="105" t="s">
        <v>106</v>
      </c>
      <c r="D160" s="132">
        <f>SUM(D158:D159)</f>
        <v>5954000</v>
      </c>
      <c r="E160" s="132">
        <f t="shared" ref="E160:F160" si="35">SUM(E158:E159)</f>
        <v>2385000</v>
      </c>
      <c r="F160" s="115">
        <f t="shared" si="35"/>
        <v>62655.5</v>
      </c>
      <c r="G160" s="23"/>
      <c r="H160" s="23"/>
      <c r="I160" s="79"/>
      <c r="J160" s="79"/>
    </row>
    <row r="161" spans="1:10" ht="15" customHeight="1" thickBot="1" x14ac:dyDescent="0.25">
      <c r="A161" s="165" t="s">
        <v>99</v>
      </c>
      <c r="B161" s="166"/>
      <c r="C161" s="167"/>
      <c r="D161" s="133">
        <f>SUM(D13+D26+D38+D46+D50+D56+D61+D66+D74+D79+D85+D91+D99+D106+D112+D121+D130+D140+D147+D152+D158)</f>
        <v>120059000</v>
      </c>
      <c r="E161" s="133">
        <f>SUM(E13+E26+E38+E46+E50+E56+E61+E66+E74+E79+E85+E91+E99+E106+E112+E121+E130+E140+E147+E152+E158)</f>
        <v>290143000</v>
      </c>
      <c r="F161" s="119">
        <f>SUM(F13+F26+F38+F46+F50+F56+F61+F66+F74+F79+F85+F91+F99+F106+F112+F121+F130+F140+F147+F152+F158)</f>
        <v>272394665.11999995</v>
      </c>
      <c r="G161" s="87"/>
      <c r="H161" s="20"/>
      <c r="I161" s="20"/>
      <c r="J161" s="20"/>
    </row>
    <row r="162" spans="1:10" ht="15" customHeight="1" thickBot="1" x14ac:dyDescent="0.25">
      <c r="A162" s="96" t="s">
        <v>103</v>
      </c>
      <c r="B162" s="97"/>
      <c r="C162" s="97"/>
      <c r="D162" s="134">
        <f>SUM(D14+D27+D39+D47+D51+D57+D62+D67+D75+D80+D86+D92+D100+D107+D113+D122+D131+D133+D141+D143+D148+D153+D159)</f>
        <v>230346000</v>
      </c>
      <c r="E162" s="134">
        <f>SUM(E14+E27+E39+E47+E51+E57+E62+E67+E75+E80+E86+E92+E100+E107+E113+E122+E131+E133+E141+E143+E148+E153+E159)</f>
        <v>204087000</v>
      </c>
      <c r="F162" s="141">
        <f>SUM(F14+F27+F39+F47+F51+F57+F62+F67+F75+F80+F86+F92+F100+F107+F113+F122+F131+F133+F141+F143+F148+F153+F159)</f>
        <v>203299232.36000001</v>
      </c>
    </row>
    <row r="163" spans="1:10" ht="19.5" customHeight="1" thickBot="1" x14ac:dyDescent="0.25">
      <c r="A163" s="147" t="s">
        <v>100</v>
      </c>
      <c r="B163" s="148"/>
      <c r="C163" s="148"/>
      <c r="D163" s="149">
        <f>SUM(D161:D162)</f>
        <v>350405000</v>
      </c>
      <c r="E163" s="149">
        <f t="shared" ref="E163:F163" si="36">SUM(E161:E162)</f>
        <v>494230000</v>
      </c>
      <c r="F163" s="150">
        <f t="shared" si="36"/>
        <v>475693897.47999996</v>
      </c>
    </row>
    <row r="164" spans="1:10" x14ac:dyDescent="0.2">
      <c r="D164" s="50"/>
      <c r="E164" s="50"/>
    </row>
    <row r="165" spans="1:10" x14ac:dyDescent="0.2">
      <c r="D165" s="50"/>
      <c r="E165" s="50"/>
    </row>
    <row r="166" spans="1:10" x14ac:dyDescent="0.2">
      <c r="D166" s="50"/>
      <c r="E166" s="50"/>
    </row>
  </sheetData>
  <mergeCells count="8">
    <mergeCell ref="A1:F1"/>
    <mergeCell ref="F4:F5"/>
    <mergeCell ref="A161:C161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 differentFirst="1" scaleWithDoc="0">
    <oddFooter>&amp;C&amp;P/&amp;N</oddFooter>
    <firstHeader>&amp;RPříloha č. 21</firstHeader>
    <firstFooter xml:space="preserve">&amp;C&amp;P/&amp;N
</firstFooter>
  </headerFooter>
  <rowBreaks count="5" manualBreakCount="5">
    <brk id="33" max="5" man="1"/>
    <brk id="63" max="5" man="1"/>
    <brk id="93" max="5" man="1"/>
    <brk id="123" max="5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 31.12.2018</vt:lpstr>
      <vt:lpstr>'k 31.12.2018'!Názvy_tisku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dannhoferovair</dc:creator>
  <cp:lastModifiedBy>Dannhoferová Irena</cp:lastModifiedBy>
  <cp:lastPrinted>2019-05-25T06:27:23Z</cp:lastPrinted>
  <dcterms:created xsi:type="dcterms:W3CDTF">2011-01-06T08:18:14Z</dcterms:created>
  <dcterms:modified xsi:type="dcterms:W3CDTF">2019-05-25T06:27:25Z</dcterms:modified>
</cp:coreProperties>
</file>