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T31" i="1" l="1"/>
  <c r="S31" i="1"/>
  <c r="O29" i="1" l="1"/>
  <c r="B29" i="1"/>
  <c r="Y9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8" i="1"/>
  <c r="Y31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6" i="1"/>
  <c r="H7" i="1"/>
  <c r="H8" i="1"/>
  <c r="H9" i="1"/>
  <c r="H10" i="1"/>
  <c r="H11" i="1"/>
  <c r="H12" i="1"/>
  <c r="H13" i="1"/>
  <c r="H14" i="1"/>
  <c r="H15" i="1"/>
  <c r="H16" i="1"/>
  <c r="P16" i="1" s="1"/>
  <c r="V18" i="1" s="1"/>
  <c r="H17" i="1"/>
  <c r="H18" i="1"/>
  <c r="H19" i="1"/>
  <c r="H20" i="1"/>
  <c r="H21" i="1"/>
  <c r="H22" i="1"/>
  <c r="H23" i="1"/>
  <c r="H24" i="1"/>
  <c r="H25" i="1"/>
  <c r="H26" i="1"/>
  <c r="H27" i="1"/>
  <c r="H28" i="1"/>
  <c r="H6" i="1"/>
  <c r="N29" i="1" l="1"/>
  <c r="P23" i="1"/>
  <c r="V25" i="1" s="1"/>
  <c r="H29" i="1"/>
  <c r="P18" i="1"/>
  <c r="V20" i="1" s="1"/>
  <c r="P10" i="1"/>
  <c r="V12" i="1" s="1"/>
  <c r="P25" i="1"/>
  <c r="V27" i="1" s="1"/>
  <c r="P27" i="1"/>
  <c r="V29" i="1" s="1"/>
  <c r="P8" i="1"/>
  <c r="V10" i="1" s="1"/>
  <c r="P28" i="1"/>
  <c r="V30" i="1" s="1"/>
  <c r="P26" i="1"/>
  <c r="V28" i="1" s="1"/>
  <c r="P24" i="1"/>
  <c r="V26" i="1" s="1"/>
  <c r="P22" i="1"/>
  <c r="V24" i="1" s="1"/>
  <c r="P21" i="1"/>
  <c r="V23" i="1" s="1"/>
  <c r="P20" i="1"/>
  <c r="V22" i="1" s="1"/>
  <c r="P19" i="1"/>
  <c r="V21" i="1" s="1"/>
  <c r="P17" i="1"/>
  <c r="V19" i="1" s="1"/>
  <c r="P14" i="1"/>
  <c r="V16" i="1" s="1"/>
  <c r="P13" i="1"/>
  <c r="V15" i="1" s="1"/>
  <c r="P12" i="1"/>
  <c r="V14" i="1" s="1"/>
  <c r="P11" i="1"/>
  <c r="V13" i="1" s="1"/>
  <c r="P15" i="1"/>
  <c r="V17" i="1" s="1"/>
  <c r="P9" i="1"/>
  <c r="V11" i="1" s="1"/>
  <c r="P7" i="1"/>
  <c r="V9" i="1" s="1"/>
  <c r="P6" i="1"/>
  <c r="V8" i="1" s="1"/>
  <c r="P29" i="1" l="1"/>
  <c r="V31" i="1" s="1"/>
</calcChain>
</file>

<file path=xl/sharedStrings.xml><?xml version="1.0" encoding="utf-8"?>
<sst xmlns="http://schemas.openxmlformats.org/spreadsheetml/2006/main" count="143" uniqueCount="66">
  <si>
    <t>zdroje</t>
  </si>
  <si>
    <t>ÚHRN</t>
  </si>
  <si>
    <t>potřeby</t>
  </si>
  <si>
    <t xml:space="preserve">účelové </t>
  </si>
  <si>
    <t xml:space="preserve">prostředky </t>
  </si>
  <si>
    <t>Městský obvod</t>
  </si>
  <si>
    <t>stav ZBÚ</t>
  </si>
  <si>
    <t xml:space="preserve">aktivní </t>
  </si>
  <si>
    <t xml:space="preserve">dokrytí </t>
  </si>
  <si>
    <t>dokrytí</t>
  </si>
  <si>
    <t>účel.</t>
  </si>
  <si>
    <t>jiné</t>
  </si>
  <si>
    <t>zdrojů</t>
  </si>
  <si>
    <t>pasivní</t>
  </si>
  <si>
    <t xml:space="preserve">vratky </t>
  </si>
  <si>
    <t>účel. fondy</t>
  </si>
  <si>
    <t>potřeb</t>
  </si>
  <si>
    <t>fondy</t>
  </si>
  <si>
    <t xml:space="preserve">u ZBÚ </t>
  </si>
  <si>
    <t xml:space="preserve">PO </t>
  </si>
  <si>
    <t>SR</t>
  </si>
  <si>
    <t>SMO</t>
  </si>
  <si>
    <t>PO</t>
  </si>
  <si>
    <t>SMO+KÚ</t>
  </si>
  <si>
    <t>jiné potřeby</t>
  </si>
  <si>
    <t>v rámci úč.231</t>
  </si>
  <si>
    <t>magistrát - obvody</t>
  </si>
  <si>
    <t>Mor.Ostr.a Přívoz</t>
  </si>
  <si>
    <t>dokrytí +</t>
  </si>
  <si>
    <t>Slezská Ostrava</t>
  </si>
  <si>
    <t>prostř.bez účelu</t>
  </si>
  <si>
    <t>vratka -</t>
  </si>
  <si>
    <t>Ostrava-Jih</t>
  </si>
  <si>
    <t>Mor. Ostrava a Přívoz</t>
  </si>
  <si>
    <t>Poruba</t>
  </si>
  <si>
    <t>Nová Bělá</t>
  </si>
  <si>
    <t>Vítkovice</t>
  </si>
  <si>
    <t>Stará Bělá</t>
  </si>
  <si>
    <t>Pustkovec</t>
  </si>
  <si>
    <t>Mar.H.a Hulváky</t>
  </si>
  <si>
    <t>Petřkovice</t>
  </si>
  <si>
    <t>Lhotka</t>
  </si>
  <si>
    <t>Mar.Hory a Hulváky</t>
  </si>
  <si>
    <t>Hošťálkovice</t>
  </si>
  <si>
    <t>Nová Ves</t>
  </si>
  <si>
    <t>Proskovice</t>
  </si>
  <si>
    <t>Michálkovice</t>
  </si>
  <si>
    <t>Radvan.a Bartov.</t>
  </si>
  <si>
    <t>Krásné Pole</t>
  </si>
  <si>
    <t>Martinov</t>
  </si>
  <si>
    <t>Radvanice a Bartovice</t>
  </si>
  <si>
    <t>Polanka n.Odrou</t>
  </si>
  <si>
    <t>Hrabová</t>
  </si>
  <si>
    <t>Svinov</t>
  </si>
  <si>
    <t>Polanka nad Odrou</t>
  </si>
  <si>
    <t>Třebovice</t>
  </si>
  <si>
    <t>Plesná</t>
  </si>
  <si>
    <t>obvody celkem</t>
  </si>
  <si>
    <t>Celkem obvody</t>
  </si>
  <si>
    <t>k 31.12.2016</t>
  </si>
  <si>
    <t>po FV 2016</t>
  </si>
  <si>
    <t>zapojeno SR 2017</t>
  </si>
  <si>
    <t>vázáno do UR 2017</t>
  </si>
  <si>
    <t>k čerpání r.2017</t>
  </si>
  <si>
    <t>Příloha č. 12</t>
  </si>
  <si>
    <t>Finanční vypořádání SMO s městskými obvody za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</si>
</sst>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0" fillId="0" borderId="0" xfId="0"/>
    <xf numFmtId="14" fontId="5" fillId="0" borderId="1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0" fontId="4" fillId="0" borderId="4" xfId="1" applyFont="1" applyFill="1" applyBorder="1"/>
    <xf numFmtId="0" fontId="4" fillId="0" borderId="5" xfId="1" applyFont="1" applyFill="1" applyBorder="1"/>
    <xf numFmtId="14" fontId="5" fillId="0" borderId="18" xfId="1" applyNumberFormat="1" applyFont="1" applyBorder="1" applyAlignment="1">
      <alignment horizontal="center"/>
    </xf>
    <xf numFmtId="49" fontId="5" fillId="0" borderId="19" xfId="1" applyNumberFormat="1" applyFont="1" applyBorder="1" applyAlignment="1">
      <alignment horizontal="center"/>
    </xf>
    <xf numFmtId="14" fontId="5" fillId="0" borderId="24" xfId="1" applyNumberFormat="1" applyFont="1" applyBorder="1" applyAlignment="1">
      <alignment horizontal="center"/>
    </xf>
    <xf numFmtId="49" fontId="5" fillId="0" borderId="25" xfId="1" applyNumberFormat="1" applyFont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14" fontId="5" fillId="2" borderId="26" xfId="1" applyNumberFormat="1" applyFont="1" applyFill="1" applyBorder="1" applyAlignment="1">
      <alignment horizontal="center"/>
    </xf>
    <xf numFmtId="4" fontId="2" fillId="0" borderId="28" xfId="1" applyNumberFormat="1" applyFont="1" applyBorder="1"/>
    <xf numFmtId="4" fontId="2" fillId="0" borderId="30" xfId="1" applyNumberFormat="1" applyFont="1" applyBorder="1"/>
    <xf numFmtId="4" fontId="2" fillId="0" borderId="31" xfId="1" applyNumberFormat="1" applyFont="1" applyBorder="1"/>
    <xf numFmtId="0" fontId="5" fillId="2" borderId="27" xfId="1" applyFont="1" applyFill="1" applyBorder="1" applyAlignment="1">
      <alignment horizontal="center"/>
    </xf>
    <xf numFmtId="4" fontId="4" fillId="0" borderId="34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4" fontId="4" fillId="0" borderId="38" xfId="1" applyNumberFormat="1" applyFont="1" applyBorder="1" applyAlignment="1">
      <alignment horizontal="right"/>
    </xf>
    <xf numFmtId="4" fontId="4" fillId="0" borderId="36" xfId="1" applyNumberFormat="1" applyFont="1" applyBorder="1" applyAlignment="1">
      <alignment horizontal="right"/>
    </xf>
    <xf numFmtId="0" fontId="5" fillId="0" borderId="21" xfId="1" applyFont="1" applyFill="1" applyBorder="1" applyAlignment="1">
      <alignment horizontal="center"/>
    </xf>
    <xf numFmtId="0" fontId="1" fillId="0" borderId="21" xfId="1" applyBorder="1"/>
    <xf numFmtId="0" fontId="3" fillId="0" borderId="22" xfId="1" applyFont="1" applyBorder="1"/>
    <xf numFmtId="0" fontId="2" fillId="0" borderId="23" xfId="1" applyFont="1" applyBorder="1"/>
    <xf numFmtId="4" fontId="2" fillId="0" borderId="40" xfId="1" applyNumberFormat="1" applyFont="1" applyBorder="1"/>
    <xf numFmtId="0" fontId="6" fillId="0" borderId="29" xfId="1" applyFont="1" applyBorder="1"/>
    <xf numFmtId="4" fontId="2" fillId="2" borderId="29" xfId="1" applyNumberFormat="1" applyFont="1" applyFill="1" applyBorder="1"/>
    <xf numFmtId="4" fontId="2" fillId="0" borderId="37" xfId="1" applyNumberFormat="1" applyFont="1" applyBorder="1"/>
    <xf numFmtId="14" fontId="5" fillId="0" borderId="41" xfId="1" applyNumberFormat="1" applyFont="1" applyBorder="1" applyAlignment="1">
      <alignment horizontal="center"/>
    </xf>
    <xf numFmtId="14" fontId="5" fillId="0" borderId="19" xfId="1" applyNumberFormat="1" applyFont="1" applyBorder="1" applyAlignment="1">
      <alignment horizontal="center"/>
    </xf>
    <xf numFmtId="14" fontId="7" fillId="0" borderId="26" xfId="1" applyNumberFormat="1" applyFont="1" applyBorder="1" applyAlignment="1">
      <alignment horizontal="center"/>
    </xf>
    <xf numFmtId="49" fontId="7" fillId="0" borderId="27" xfId="1" applyNumberFormat="1" applyFont="1" applyBorder="1" applyAlignment="1">
      <alignment horizontal="center"/>
    </xf>
    <xf numFmtId="0" fontId="4" fillId="3" borderId="4" xfId="1" applyFont="1" applyFill="1" applyBorder="1"/>
    <xf numFmtId="0" fontId="4" fillId="3" borderId="3" xfId="1" applyFont="1" applyFill="1" applyBorder="1"/>
    <xf numFmtId="4" fontId="4" fillId="3" borderId="34" xfId="1" applyNumberFormat="1" applyFont="1" applyFill="1" applyBorder="1" applyAlignment="1">
      <alignment horizontal="right"/>
    </xf>
    <xf numFmtId="4" fontId="1" fillId="2" borderId="39" xfId="1" applyNumberFormat="1" applyFont="1" applyFill="1" applyBorder="1"/>
    <xf numFmtId="4" fontId="1" fillId="0" borderId="3" xfId="1" applyNumberFormat="1" applyFont="1" applyBorder="1"/>
    <xf numFmtId="4" fontId="1" fillId="0" borderId="44" xfId="1" applyNumberFormat="1" applyFont="1" applyBorder="1"/>
    <xf numFmtId="4" fontId="1" fillId="0" borderId="6" xfId="1" applyNumberFormat="1" applyFont="1" applyBorder="1"/>
    <xf numFmtId="4" fontId="1" fillId="0" borderId="7" xfId="1" applyNumberFormat="1" applyFont="1" applyBorder="1"/>
    <xf numFmtId="4" fontId="1" fillId="0" borderId="45" xfId="1" applyNumberFormat="1" applyFont="1" applyBorder="1"/>
    <xf numFmtId="4" fontId="1" fillId="0" borderId="9" xfId="1" applyNumberFormat="1" applyFont="1" applyBorder="1"/>
    <xf numFmtId="4" fontId="1" fillId="0" borderId="10" xfId="1" applyNumberFormat="1" applyFont="1" applyBorder="1"/>
    <xf numFmtId="4" fontId="1" fillId="0" borderId="46" xfId="1" applyNumberFormat="1" applyFont="1" applyBorder="1"/>
    <xf numFmtId="4" fontId="1" fillId="0" borderId="41" xfId="1" applyNumberFormat="1" applyFont="1" applyBorder="1"/>
    <xf numFmtId="4" fontId="1" fillId="0" borderId="47" xfId="1" applyNumberFormat="1" applyFont="1" applyBorder="1"/>
    <xf numFmtId="4" fontId="1" fillId="0" borderId="48" xfId="1" applyNumberFormat="1" applyFont="1" applyBorder="1"/>
    <xf numFmtId="4" fontId="1" fillId="0" borderId="11" xfId="1" applyNumberFormat="1" applyFont="1" applyBorder="1"/>
    <xf numFmtId="4" fontId="1" fillId="0" borderId="12" xfId="1" applyNumberFormat="1" applyFont="1" applyBorder="1"/>
    <xf numFmtId="14" fontId="5" fillId="0" borderId="0" xfId="1" applyNumberFormat="1" applyFont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14" fontId="5" fillId="3" borderId="26" xfId="1" applyNumberFormat="1" applyFont="1" applyFill="1" applyBorder="1" applyAlignment="1">
      <alignment horizontal="center"/>
    </xf>
    <xf numFmtId="0" fontId="5" fillId="3" borderId="27" xfId="1" applyFont="1" applyFill="1" applyBorder="1" applyAlignment="1">
      <alignment horizontal="center"/>
    </xf>
    <xf numFmtId="4" fontId="1" fillId="3" borderId="3" xfId="1" applyNumberFormat="1" applyFont="1" applyFill="1" applyBorder="1"/>
    <xf numFmtId="14" fontId="10" fillId="0" borderId="22" xfId="1" applyNumberFormat="1" applyFont="1" applyFill="1" applyBorder="1" applyAlignment="1">
      <alignment horizontal="center"/>
    </xf>
    <xf numFmtId="49" fontId="10" fillId="0" borderId="23" xfId="1" applyNumberFormat="1" applyFont="1" applyBorder="1" applyAlignment="1">
      <alignment horizontal="center"/>
    </xf>
    <xf numFmtId="4" fontId="1" fillId="0" borderId="14" xfId="1" applyNumberFormat="1" applyFont="1" applyBorder="1"/>
    <xf numFmtId="4" fontId="1" fillId="0" borderId="15" xfId="1" applyNumberFormat="1" applyFont="1" applyBorder="1"/>
    <xf numFmtId="4" fontId="1" fillId="0" borderId="50" xfId="1" applyNumberFormat="1" applyFont="1" applyBorder="1"/>
    <xf numFmtId="4" fontId="1" fillId="0" borderId="16" xfId="1" applyNumberFormat="1" applyFont="1" applyBorder="1"/>
    <xf numFmtId="4" fontId="8" fillId="0" borderId="0" xfId="1" applyNumberFormat="1" applyFont="1" applyBorder="1"/>
    <xf numFmtId="0" fontId="3" fillId="0" borderId="21" xfId="1" applyFont="1" applyBorder="1"/>
    <xf numFmtId="0" fontId="1" fillId="0" borderId="0" xfId="1"/>
    <xf numFmtId="4" fontId="1" fillId="0" borderId="6" xfId="1" applyNumberFormat="1" applyBorder="1"/>
    <xf numFmtId="4" fontId="1" fillId="0" borderId="7" xfId="1" applyNumberFormat="1" applyBorder="1"/>
    <xf numFmtId="4" fontId="1" fillId="0" borderId="8" xfId="1" applyNumberFormat="1" applyBorder="1"/>
    <xf numFmtId="4" fontId="1" fillId="0" borderId="9" xfId="1" applyNumberFormat="1" applyBorder="1"/>
    <xf numFmtId="4" fontId="1" fillId="0" borderId="10" xfId="1" applyNumberFormat="1" applyBorder="1"/>
    <xf numFmtId="4" fontId="1" fillId="0" borderId="11" xfId="1" applyNumberFormat="1" applyBorder="1"/>
    <xf numFmtId="4" fontId="1" fillId="0" borderId="12" xfId="1" applyNumberFormat="1" applyBorder="1"/>
    <xf numFmtId="4" fontId="1" fillId="0" borderId="14" xfId="1" applyNumberFormat="1" applyBorder="1"/>
    <xf numFmtId="4" fontId="1" fillId="0" borderId="15" xfId="1" applyNumberFormat="1" applyBorder="1"/>
    <xf numFmtId="4" fontId="4" fillId="0" borderId="4" xfId="1" applyNumberFormat="1" applyFont="1" applyBorder="1"/>
    <xf numFmtId="4" fontId="4" fillId="0" borderId="4" xfId="1" applyNumberFormat="1" applyFont="1" applyFill="1" applyBorder="1"/>
    <xf numFmtId="4" fontId="4" fillId="0" borderId="5" xfId="1" applyNumberFormat="1" applyFont="1" applyFill="1" applyBorder="1"/>
    <xf numFmtId="4" fontId="6" fillId="0" borderId="29" xfId="1" applyNumberFormat="1" applyFont="1" applyBorder="1"/>
    <xf numFmtId="4" fontId="4" fillId="0" borderId="39" xfId="1" applyNumberFormat="1" applyFont="1" applyBorder="1"/>
    <xf numFmtId="0" fontId="8" fillId="0" borderId="43" xfId="1" applyFont="1" applyBorder="1" applyAlignment="1">
      <alignment horizontal="center"/>
    </xf>
    <xf numFmtId="4" fontId="6" fillId="0" borderId="19" xfId="1" applyNumberFormat="1" applyFont="1" applyBorder="1"/>
    <xf numFmtId="4" fontId="2" fillId="0" borderId="25" xfId="1" applyNumberFormat="1" applyFont="1" applyBorder="1"/>
    <xf numFmtId="4" fontId="4" fillId="3" borderId="4" xfId="1" applyNumberFormat="1" applyFont="1" applyFill="1" applyBorder="1"/>
    <xf numFmtId="0" fontId="8" fillId="4" borderId="42" xfId="1" applyFont="1" applyFill="1" applyBorder="1" applyAlignment="1">
      <alignment horizontal="center"/>
    </xf>
    <xf numFmtId="0" fontId="8" fillId="4" borderId="49" xfId="1" applyFont="1" applyFill="1" applyBorder="1" applyAlignment="1">
      <alignment horizontal="center"/>
    </xf>
    <xf numFmtId="4" fontId="6" fillId="0" borderId="0" xfId="1" applyNumberFormat="1" applyFont="1"/>
    <xf numFmtId="0" fontId="9" fillId="0" borderId="33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4" fontId="0" fillId="0" borderId="0" xfId="0" applyNumberFormat="1"/>
    <xf numFmtId="49" fontId="5" fillId="0" borderId="32" xfId="1" applyNumberFormat="1" applyFont="1" applyBorder="1" applyAlignment="1">
      <alignment horizontal="center"/>
    </xf>
    <xf numFmtId="49" fontId="5" fillId="0" borderId="51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right"/>
    </xf>
    <xf numFmtId="0" fontId="9" fillId="0" borderId="39" xfId="1" applyFont="1" applyBorder="1" applyAlignment="1">
      <alignment horizontal="center"/>
    </xf>
    <xf numFmtId="0" fontId="9" fillId="4" borderId="52" xfId="1" applyFont="1" applyFill="1" applyBorder="1" applyAlignment="1">
      <alignment horizontal="center"/>
    </xf>
    <xf numFmtId="4" fontId="1" fillId="0" borderId="17" xfId="1" applyNumberFormat="1" applyFont="1" applyBorder="1"/>
    <xf numFmtId="4" fontId="1" fillId="0" borderId="26" xfId="1" applyNumberFormat="1" applyFont="1" applyBorder="1"/>
    <xf numFmtId="4" fontId="2" fillId="0" borderId="53" xfId="1" applyNumberFormat="1" applyFont="1" applyBorder="1"/>
    <xf numFmtId="0" fontId="5" fillId="0" borderId="35" xfId="1" applyFont="1" applyBorder="1" applyAlignment="1">
      <alignment horizontal="center"/>
    </xf>
    <xf numFmtId="4" fontId="1" fillId="2" borderId="29" xfId="1" applyNumberFormat="1" applyFont="1" applyFill="1" applyBorder="1"/>
    <xf numFmtId="4" fontId="1" fillId="2" borderId="4" xfId="1" applyNumberFormat="1" applyFont="1" applyFill="1" applyBorder="1"/>
    <xf numFmtId="4" fontId="1" fillId="2" borderId="54" xfId="1" applyNumberFormat="1" applyFont="1" applyFill="1" applyBorder="1"/>
    <xf numFmtId="4" fontId="1" fillId="0" borderId="13" xfId="1" applyNumberFormat="1" applyBorder="1"/>
    <xf numFmtId="4" fontId="1" fillId="0" borderId="40" xfId="1" applyNumberFormat="1" applyBorder="1"/>
    <xf numFmtId="4" fontId="1" fillId="0" borderId="16" xfId="1" applyNumberFormat="1" applyBorder="1"/>
    <xf numFmtId="4" fontId="2" fillId="0" borderId="0" xfId="1" applyNumberFormat="1" applyFont="1" applyBorder="1"/>
    <xf numFmtId="4" fontId="2" fillId="0" borderId="29" xfId="1" applyNumberFormat="1" applyFont="1" applyBorder="1"/>
    <xf numFmtId="4" fontId="1" fillId="0" borderId="5" xfId="1" applyNumberFormat="1" applyFont="1" applyBorder="1"/>
    <xf numFmtId="4" fontId="1" fillId="0" borderId="29" xfId="1" applyNumberFormat="1" applyFont="1" applyBorder="1"/>
    <xf numFmtId="4" fontId="1" fillId="0" borderId="3" xfId="1" applyNumberFormat="1" applyBorder="1"/>
    <xf numFmtId="4" fontId="1" fillId="0" borderId="5" xfId="1" applyNumberFormat="1" applyBorder="1"/>
    <xf numFmtId="4" fontId="1" fillId="0" borderId="23" xfId="1" applyNumberFormat="1" applyBorder="1"/>
    <xf numFmtId="4" fontId="4" fillId="0" borderId="39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1" fillId="0" borderId="3" xfId="1" applyNumberFormat="1" applyFont="1" applyBorder="1" applyAlignment="1">
      <alignment horizontal="right"/>
    </xf>
    <xf numFmtId="4" fontId="1" fillId="0" borderId="4" xfId="1" applyNumberFormat="1" applyFont="1" applyBorder="1" applyAlignment="1">
      <alignment horizontal="right"/>
    </xf>
    <xf numFmtId="4" fontId="1" fillId="0" borderId="56" xfId="1" applyNumberFormat="1" applyFont="1" applyBorder="1" applyAlignment="1">
      <alignment horizontal="right"/>
    </xf>
    <xf numFmtId="0" fontId="5" fillId="0" borderId="55" xfId="1" applyFont="1" applyBorder="1" applyAlignment="1"/>
    <xf numFmtId="14" fontId="5" fillId="0" borderId="57" xfId="1" applyNumberFormat="1" applyFont="1" applyBorder="1" applyAlignment="1">
      <alignment horizontal="center"/>
    </xf>
    <xf numFmtId="49" fontId="5" fillId="2" borderId="27" xfId="1" applyNumberFormat="1" applyFont="1" applyFill="1" applyBorder="1" applyAlignment="1">
      <alignment horizontal="center"/>
    </xf>
    <xf numFmtId="14" fontId="7" fillId="0" borderId="41" xfId="1" applyNumberFormat="1" applyFont="1" applyBorder="1" applyAlignment="1">
      <alignment horizontal="center"/>
    </xf>
    <xf numFmtId="49" fontId="7" fillId="0" borderId="19" xfId="1" applyNumberFormat="1" applyFont="1" applyBorder="1" applyAlignment="1">
      <alignment horizontal="center"/>
    </xf>
    <xf numFmtId="4" fontId="1" fillId="0" borderId="58" xfId="1" applyNumberFormat="1" applyFont="1" applyBorder="1"/>
    <xf numFmtId="14" fontId="5" fillId="0" borderId="25" xfId="1" applyNumberFormat="1" applyFont="1" applyBorder="1" applyAlignment="1">
      <alignment horizontal="center"/>
    </xf>
    <xf numFmtId="0" fontId="11" fillId="0" borderId="0" xfId="0" applyFont="1"/>
    <xf numFmtId="0" fontId="5" fillId="0" borderId="33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3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workbookViewId="0">
      <selection activeCell="P2" sqref="P2"/>
    </sheetView>
  </sheetViews>
  <sheetFormatPr defaultRowHeight="15" x14ac:dyDescent="0.25"/>
  <cols>
    <col min="1" max="1" width="18.140625" customWidth="1"/>
    <col min="2" max="2" width="18.85546875" customWidth="1"/>
    <col min="3" max="3" width="15.42578125" customWidth="1"/>
    <col min="4" max="4" width="14.140625" customWidth="1"/>
    <col min="5" max="5" width="16.7109375" customWidth="1"/>
    <col min="7" max="7" width="13.7109375" customWidth="1"/>
    <col min="8" max="8" width="17.28515625" customWidth="1"/>
    <col min="9" max="9" width="17.28515625" style="1" customWidth="1"/>
    <col min="10" max="10" width="13" customWidth="1"/>
    <col min="11" max="11" width="13.42578125" customWidth="1"/>
    <col min="12" max="12" width="13.7109375" customWidth="1"/>
    <col min="13" max="13" width="13.42578125" customWidth="1"/>
    <col min="14" max="14" width="14.140625" customWidth="1"/>
    <col min="15" max="15" width="15.28515625" customWidth="1"/>
    <col min="16" max="16" width="15.42578125" customWidth="1"/>
    <col min="18" max="18" width="18.85546875" customWidth="1"/>
    <col min="19" max="19" width="15.42578125" customWidth="1"/>
    <col min="20" max="20" width="13.42578125" customWidth="1"/>
    <col min="21" max="21" width="11" customWidth="1"/>
    <col min="22" max="22" width="15.140625" customWidth="1"/>
    <col min="24" max="24" width="20" customWidth="1"/>
    <col min="25" max="25" width="17" customWidth="1"/>
  </cols>
  <sheetData>
    <row r="1" spans="1:25" s="1" customFormat="1" ht="18.75" x14ac:dyDescent="0.3">
      <c r="A1" s="124" t="s">
        <v>65</v>
      </c>
    </row>
    <row r="2" spans="1:25" s="1" customFormat="1" ht="15.75" thickBot="1" x14ac:dyDescent="0.3">
      <c r="H2" s="1" t="s">
        <v>64</v>
      </c>
      <c r="P2" s="1" t="s">
        <v>64</v>
      </c>
    </row>
    <row r="3" spans="1:25" x14ac:dyDescent="0.25">
      <c r="A3" s="23"/>
      <c r="B3" s="117"/>
      <c r="C3" s="125" t="s">
        <v>0</v>
      </c>
      <c r="D3" s="126"/>
      <c r="E3" s="126"/>
      <c r="F3" s="126"/>
      <c r="G3" s="98"/>
      <c r="H3" s="10" t="s">
        <v>1</v>
      </c>
      <c r="I3" s="23"/>
      <c r="J3" s="125" t="s">
        <v>2</v>
      </c>
      <c r="K3" s="126"/>
      <c r="L3" s="126"/>
      <c r="M3" s="127"/>
      <c r="N3" s="10" t="s">
        <v>1</v>
      </c>
      <c r="O3" s="52" t="s">
        <v>3</v>
      </c>
      <c r="P3" s="22" t="s">
        <v>4</v>
      </c>
      <c r="Q3" s="1"/>
      <c r="R3" s="1"/>
      <c r="S3" s="1"/>
      <c r="T3" s="1"/>
      <c r="U3" s="1"/>
      <c r="V3" s="1"/>
      <c r="W3" s="1"/>
      <c r="X3" s="1"/>
      <c r="Y3" s="1" t="s">
        <v>64</v>
      </c>
    </row>
    <row r="4" spans="1:25" x14ac:dyDescent="0.25">
      <c r="A4" s="24" t="s">
        <v>5</v>
      </c>
      <c r="B4" s="8" t="s">
        <v>6</v>
      </c>
      <c r="C4" s="118" t="s">
        <v>7</v>
      </c>
      <c r="D4" s="51" t="s">
        <v>8</v>
      </c>
      <c r="E4" s="6" t="s">
        <v>9</v>
      </c>
      <c r="F4" s="120" t="s">
        <v>10</v>
      </c>
      <c r="G4" s="32" t="s">
        <v>11</v>
      </c>
      <c r="H4" s="11" t="s">
        <v>12</v>
      </c>
      <c r="I4" s="24" t="s">
        <v>5</v>
      </c>
      <c r="J4" s="8" t="s">
        <v>13</v>
      </c>
      <c r="K4" s="2" t="s">
        <v>14</v>
      </c>
      <c r="L4" s="30" t="s">
        <v>14</v>
      </c>
      <c r="M4" s="32" t="s">
        <v>15</v>
      </c>
      <c r="N4" s="11" t="s">
        <v>16</v>
      </c>
      <c r="O4" s="53" t="s">
        <v>17</v>
      </c>
      <c r="P4" s="56" t="s">
        <v>18</v>
      </c>
      <c r="Q4" s="1"/>
      <c r="R4" s="1"/>
      <c r="S4" s="1"/>
      <c r="T4" s="1"/>
      <c r="U4" s="1"/>
      <c r="V4" s="1"/>
      <c r="W4" s="1"/>
      <c r="X4" s="1"/>
      <c r="Y4" s="1"/>
    </row>
    <row r="5" spans="1:25" ht="15.75" thickBot="1" x14ac:dyDescent="0.3">
      <c r="A5" s="25"/>
      <c r="B5" s="123" t="s">
        <v>59</v>
      </c>
      <c r="C5" s="91" t="s">
        <v>19</v>
      </c>
      <c r="D5" s="90" t="s">
        <v>20</v>
      </c>
      <c r="E5" s="7" t="s">
        <v>21</v>
      </c>
      <c r="F5" s="121" t="s">
        <v>17</v>
      </c>
      <c r="G5" s="33" t="s">
        <v>0</v>
      </c>
      <c r="H5" s="119"/>
      <c r="I5" s="25"/>
      <c r="J5" s="9" t="s">
        <v>22</v>
      </c>
      <c r="K5" s="3" t="s">
        <v>20</v>
      </c>
      <c r="L5" s="31" t="s">
        <v>23</v>
      </c>
      <c r="M5" s="33" t="s">
        <v>24</v>
      </c>
      <c r="N5" s="15"/>
      <c r="O5" s="54" t="s">
        <v>25</v>
      </c>
      <c r="P5" s="57" t="s">
        <v>60</v>
      </c>
      <c r="Q5" s="1"/>
      <c r="R5" s="1"/>
      <c r="S5" s="1"/>
      <c r="T5" s="1"/>
      <c r="U5" s="1"/>
      <c r="V5" s="1"/>
      <c r="W5" s="1"/>
      <c r="X5" s="1"/>
      <c r="Y5" s="1" t="s">
        <v>26</v>
      </c>
    </row>
    <row r="6" spans="1:25" x14ac:dyDescent="0.25">
      <c r="A6" s="35" t="s">
        <v>27</v>
      </c>
      <c r="B6" s="112">
        <v>99067954.209999993</v>
      </c>
      <c r="C6" s="92">
        <v>212209.89</v>
      </c>
      <c r="D6" s="21">
        <v>2622720.12</v>
      </c>
      <c r="E6" s="17">
        <v>36222.19</v>
      </c>
      <c r="F6" s="17"/>
      <c r="G6" s="18"/>
      <c r="H6" s="37">
        <f>C6+D6+E6+F6+G6</f>
        <v>2871152.2</v>
      </c>
      <c r="I6" s="35" t="s">
        <v>27</v>
      </c>
      <c r="J6" s="20">
        <v>871939</v>
      </c>
      <c r="K6" s="16"/>
      <c r="L6" s="36">
        <v>88789.89</v>
      </c>
      <c r="M6" s="16">
        <v>671913</v>
      </c>
      <c r="N6" s="37">
        <f>J6+K6+L6+M6</f>
        <v>1632641.8900000001</v>
      </c>
      <c r="O6" s="55"/>
      <c r="P6" s="38">
        <f>B6+H6-N6-O6</f>
        <v>100306464.52</v>
      </c>
      <c r="Q6" s="1"/>
      <c r="R6" s="63" t="s">
        <v>5</v>
      </c>
      <c r="S6" s="86"/>
      <c r="T6" s="87"/>
      <c r="U6" s="87"/>
      <c r="V6" s="88"/>
      <c r="W6" s="64"/>
      <c r="X6" s="63" t="s">
        <v>5</v>
      </c>
      <c r="Y6" s="93" t="s">
        <v>28</v>
      </c>
    </row>
    <row r="7" spans="1:25" ht="15.75" thickBot="1" x14ac:dyDescent="0.3">
      <c r="A7" s="34" t="s">
        <v>29</v>
      </c>
      <c r="B7" s="113">
        <v>95649385.299999997</v>
      </c>
      <c r="C7" s="92"/>
      <c r="D7" s="21">
        <v>200638</v>
      </c>
      <c r="E7" s="17">
        <v>690717.05</v>
      </c>
      <c r="F7" s="17"/>
      <c r="G7" s="18"/>
      <c r="H7" s="100">
        <f t="shared" ref="H7:H28" si="0">C7+D7+E7+F7+G7</f>
        <v>891355.05</v>
      </c>
      <c r="I7" s="34" t="s">
        <v>29</v>
      </c>
      <c r="J7" s="21"/>
      <c r="K7" s="19"/>
      <c r="L7" s="19">
        <v>143738.9</v>
      </c>
      <c r="M7" s="19">
        <v>40776</v>
      </c>
      <c r="N7" s="100">
        <f t="shared" ref="N7:N28" si="1">J7+K7+L7+M7</f>
        <v>184514.9</v>
      </c>
      <c r="O7" s="55"/>
      <c r="P7" s="38">
        <f t="shared" ref="P7:P29" si="2">B7+H7-N7-O7</f>
        <v>96356225.449999988</v>
      </c>
      <c r="Q7" s="1"/>
      <c r="R7" s="25"/>
      <c r="S7" s="83" t="s">
        <v>61</v>
      </c>
      <c r="T7" s="84" t="s">
        <v>62</v>
      </c>
      <c r="U7" s="84" t="s">
        <v>63</v>
      </c>
      <c r="V7" s="79" t="s">
        <v>30</v>
      </c>
      <c r="W7" s="64"/>
      <c r="X7" s="25"/>
      <c r="Y7" s="94" t="s">
        <v>31</v>
      </c>
    </row>
    <row r="8" spans="1:25" x14ac:dyDescent="0.25">
      <c r="A8" s="34" t="s">
        <v>32</v>
      </c>
      <c r="B8" s="113">
        <v>489389544.91000003</v>
      </c>
      <c r="C8" s="92"/>
      <c r="D8" s="21">
        <v>2609018.9</v>
      </c>
      <c r="E8" s="17">
        <v>97584.21</v>
      </c>
      <c r="F8" s="17"/>
      <c r="G8" s="18"/>
      <c r="H8" s="100">
        <f t="shared" si="0"/>
        <v>2706603.11</v>
      </c>
      <c r="I8" s="34" t="s">
        <v>32</v>
      </c>
      <c r="J8" s="21">
        <v>313640</v>
      </c>
      <c r="K8" s="19">
        <v>436152.32000000001</v>
      </c>
      <c r="L8" s="19">
        <v>9260392.6899999995</v>
      </c>
      <c r="M8" s="19">
        <v>802750</v>
      </c>
      <c r="N8" s="100">
        <f t="shared" si="1"/>
        <v>10812935.01</v>
      </c>
      <c r="O8" s="55"/>
      <c r="P8" s="38">
        <f t="shared" si="2"/>
        <v>481283213.01000005</v>
      </c>
      <c r="Q8" s="1"/>
      <c r="R8" s="78" t="s">
        <v>33</v>
      </c>
      <c r="S8" s="72">
        <v>52073000</v>
      </c>
      <c r="T8" s="65">
        <v>36665391.899999999</v>
      </c>
      <c r="U8" s="66"/>
      <c r="V8" s="67">
        <f>P6-S8-T8-U8</f>
        <v>11568072.619999997</v>
      </c>
      <c r="W8" s="64"/>
      <c r="X8" s="78" t="s">
        <v>33</v>
      </c>
      <c r="Y8" s="109">
        <f>D6+E6-K6-L6</f>
        <v>2570152.42</v>
      </c>
    </row>
    <row r="9" spans="1:25" x14ac:dyDescent="0.25">
      <c r="A9" s="34" t="s">
        <v>34</v>
      </c>
      <c r="B9" s="113">
        <v>210395346</v>
      </c>
      <c r="C9" s="92">
        <v>15504</v>
      </c>
      <c r="D9" s="21">
        <v>7826487.54</v>
      </c>
      <c r="E9" s="17">
        <v>48940.86</v>
      </c>
      <c r="F9" s="17"/>
      <c r="G9" s="18"/>
      <c r="H9" s="100">
        <f t="shared" si="0"/>
        <v>7890932.4000000004</v>
      </c>
      <c r="I9" s="34" t="s">
        <v>34</v>
      </c>
      <c r="J9" s="21">
        <v>176712.84</v>
      </c>
      <c r="K9" s="19"/>
      <c r="L9" s="19">
        <v>1464510.63</v>
      </c>
      <c r="M9" s="19">
        <v>2067697.99</v>
      </c>
      <c r="N9" s="100">
        <f t="shared" si="1"/>
        <v>3708921.46</v>
      </c>
      <c r="O9" s="55"/>
      <c r="P9" s="38">
        <f t="shared" si="2"/>
        <v>214577356.94</v>
      </c>
      <c r="Q9" s="1"/>
      <c r="R9" s="74" t="s">
        <v>29</v>
      </c>
      <c r="S9" s="73">
        <v>72300000</v>
      </c>
      <c r="T9" s="68"/>
      <c r="U9" s="66"/>
      <c r="V9" s="67">
        <f t="shared" ref="V9:V31" si="3">P7-S9-T9-U9</f>
        <v>24056225.449999988</v>
      </c>
      <c r="W9" s="64"/>
      <c r="X9" s="74" t="s">
        <v>29</v>
      </c>
      <c r="Y9" s="109">
        <f t="shared" ref="Y9:Y30" si="4">D7+E7-K7-L7</f>
        <v>747616.15</v>
      </c>
    </row>
    <row r="10" spans="1:25" x14ac:dyDescent="0.25">
      <c r="A10" s="34" t="s">
        <v>35</v>
      </c>
      <c r="B10" s="113">
        <v>16107328.789999999</v>
      </c>
      <c r="C10" s="92"/>
      <c r="D10" s="21">
        <v>18687.79</v>
      </c>
      <c r="E10" s="17">
        <v>148.76</v>
      </c>
      <c r="F10" s="17"/>
      <c r="G10" s="18"/>
      <c r="H10" s="100">
        <f t="shared" si="0"/>
        <v>18836.55</v>
      </c>
      <c r="I10" s="34" t="s">
        <v>35</v>
      </c>
      <c r="J10" s="21"/>
      <c r="K10" s="19"/>
      <c r="L10" s="19"/>
      <c r="M10" s="19"/>
      <c r="N10" s="100">
        <f t="shared" si="1"/>
        <v>0</v>
      </c>
      <c r="O10" s="55">
        <v>2700000</v>
      </c>
      <c r="P10" s="38">
        <f t="shared" si="2"/>
        <v>13426165.34</v>
      </c>
      <c r="Q10" s="1"/>
      <c r="R10" s="74" t="s">
        <v>32</v>
      </c>
      <c r="S10" s="73">
        <v>48909000</v>
      </c>
      <c r="T10" s="68">
        <v>195602390.99000001</v>
      </c>
      <c r="U10" s="66"/>
      <c r="V10" s="67">
        <f t="shared" si="3"/>
        <v>236771822.02000004</v>
      </c>
      <c r="W10" s="64"/>
      <c r="X10" s="74" t="s">
        <v>32</v>
      </c>
      <c r="Y10" s="109">
        <f t="shared" si="4"/>
        <v>-6989941.8999999994</v>
      </c>
    </row>
    <row r="11" spans="1:25" x14ac:dyDescent="0.25">
      <c r="A11" s="34" t="s">
        <v>36</v>
      </c>
      <c r="B11" s="113">
        <v>25416461.469999999</v>
      </c>
      <c r="C11" s="92"/>
      <c r="D11" s="21">
        <v>215102.12</v>
      </c>
      <c r="E11" s="17">
        <v>9222.9</v>
      </c>
      <c r="F11" s="17"/>
      <c r="G11" s="18"/>
      <c r="H11" s="100">
        <f t="shared" si="0"/>
        <v>224325.02</v>
      </c>
      <c r="I11" s="34" t="s">
        <v>36</v>
      </c>
      <c r="J11" s="21"/>
      <c r="K11" s="19"/>
      <c r="L11" s="19">
        <v>2450</v>
      </c>
      <c r="M11" s="19">
        <v>11135.25</v>
      </c>
      <c r="N11" s="100">
        <f t="shared" si="1"/>
        <v>13585.25</v>
      </c>
      <c r="O11" s="55"/>
      <c r="P11" s="38">
        <f t="shared" si="2"/>
        <v>25627201.239999998</v>
      </c>
      <c r="Q11" s="1"/>
      <c r="R11" s="75" t="s">
        <v>34</v>
      </c>
      <c r="S11" s="73">
        <v>79552000</v>
      </c>
      <c r="T11" s="68">
        <v>38521000</v>
      </c>
      <c r="U11" s="66"/>
      <c r="V11" s="67">
        <f t="shared" si="3"/>
        <v>96504356.939999998</v>
      </c>
      <c r="W11" s="64"/>
      <c r="X11" s="75" t="s">
        <v>34</v>
      </c>
      <c r="Y11" s="109">
        <f t="shared" si="4"/>
        <v>6410917.7700000005</v>
      </c>
    </row>
    <row r="12" spans="1:25" x14ac:dyDescent="0.25">
      <c r="A12" s="34" t="s">
        <v>37</v>
      </c>
      <c r="B12" s="113">
        <v>11516803.539999999</v>
      </c>
      <c r="C12" s="92"/>
      <c r="D12" s="21">
        <v>1392.02</v>
      </c>
      <c r="E12" s="17">
        <v>446.27</v>
      </c>
      <c r="F12" s="17"/>
      <c r="G12" s="18"/>
      <c r="H12" s="100">
        <f t="shared" si="0"/>
        <v>1838.29</v>
      </c>
      <c r="I12" s="34" t="s">
        <v>37</v>
      </c>
      <c r="J12" s="21"/>
      <c r="K12" s="19"/>
      <c r="L12" s="19">
        <v>7130</v>
      </c>
      <c r="M12" s="19"/>
      <c r="N12" s="100">
        <f t="shared" si="1"/>
        <v>7130</v>
      </c>
      <c r="O12" s="55"/>
      <c r="P12" s="38">
        <f t="shared" si="2"/>
        <v>11511511.829999998</v>
      </c>
      <c r="Q12" s="1"/>
      <c r="R12" s="82" t="s">
        <v>35</v>
      </c>
      <c r="S12" s="73">
        <v>3709000</v>
      </c>
      <c r="T12" s="68"/>
      <c r="U12" s="66"/>
      <c r="V12" s="67">
        <f t="shared" si="3"/>
        <v>9717165.3399999999</v>
      </c>
      <c r="W12" s="64"/>
      <c r="X12" s="82" t="s">
        <v>35</v>
      </c>
      <c r="Y12" s="109">
        <f t="shared" si="4"/>
        <v>18836.55</v>
      </c>
    </row>
    <row r="13" spans="1:25" x14ac:dyDescent="0.25">
      <c r="A13" s="34" t="s">
        <v>38</v>
      </c>
      <c r="B13" s="113">
        <v>2111391.5299999998</v>
      </c>
      <c r="C13" s="92"/>
      <c r="D13" s="21">
        <v>27528</v>
      </c>
      <c r="E13" s="17">
        <v>520.65</v>
      </c>
      <c r="F13" s="17"/>
      <c r="G13" s="18"/>
      <c r="H13" s="100">
        <f t="shared" si="0"/>
        <v>28048.65</v>
      </c>
      <c r="I13" s="34" t="s">
        <v>38</v>
      </c>
      <c r="J13" s="21"/>
      <c r="K13" s="19"/>
      <c r="L13" s="19"/>
      <c r="M13" s="19">
        <v>22679.1</v>
      </c>
      <c r="N13" s="100">
        <f t="shared" si="1"/>
        <v>22679.1</v>
      </c>
      <c r="O13" s="55"/>
      <c r="P13" s="38">
        <f t="shared" si="2"/>
        <v>2116761.0799999996</v>
      </c>
      <c r="Q13" s="1"/>
      <c r="R13" s="75" t="s">
        <v>36</v>
      </c>
      <c r="S13" s="73">
        <v>9387000</v>
      </c>
      <c r="T13" s="68">
        <v>16200000</v>
      </c>
      <c r="U13" s="66"/>
      <c r="V13" s="67">
        <f t="shared" si="3"/>
        <v>40201.239999998361</v>
      </c>
      <c r="W13" s="64"/>
      <c r="X13" s="75" t="s">
        <v>36</v>
      </c>
      <c r="Y13" s="109">
        <f t="shared" si="4"/>
        <v>221875.02</v>
      </c>
    </row>
    <row r="14" spans="1:25" x14ac:dyDescent="0.25">
      <c r="A14" s="34" t="s">
        <v>39</v>
      </c>
      <c r="B14" s="113">
        <v>89344870.719999999</v>
      </c>
      <c r="C14" s="92"/>
      <c r="D14" s="21">
        <v>747857.87</v>
      </c>
      <c r="E14" s="17">
        <v>23652.27</v>
      </c>
      <c r="F14" s="17"/>
      <c r="G14" s="18"/>
      <c r="H14" s="100">
        <f t="shared" si="0"/>
        <v>771510.14</v>
      </c>
      <c r="I14" s="34" t="s">
        <v>39</v>
      </c>
      <c r="J14" s="21"/>
      <c r="K14" s="19"/>
      <c r="L14" s="19">
        <v>19231</v>
      </c>
      <c r="M14" s="19">
        <v>69040.63</v>
      </c>
      <c r="N14" s="100">
        <f t="shared" si="1"/>
        <v>88271.63</v>
      </c>
      <c r="O14" s="55"/>
      <c r="P14" s="38">
        <f t="shared" si="2"/>
        <v>90028109.230000004</v>
      </c>
      <c r="Q14" s="1"/>
      <c r="R14" s="82" t="s">
        <v>37</v>
      </c>
      <c r="S14" s="73"/>
      <c r="T14" s="68">
        <v>11511511.83</v>
      </c>
      <c r="U14" s="66"/>
      <c r="V14" s="67">
        <f t="shared" si="3"/>
        <v>-1.862645149230957E-9</v>
      </c>
      <c r="W14" s="64"/>
      <c r="X14" s="82" t="s">
        <v>37</v>
      </c>
      <c r="Y14" s="109">
        <f t="shared" si="4"/>
        <v>-5291.71</v>
      </c>
    </row>
    <row r="15" spans="1:25" x14ac:dyDescent="0.25">
      <c r="A15" s="34" t="s">
        <v>40</v>
      </c>
      <c r="B15" s="113">
        <v>2879267.59</v>
      </c>
      <c r="C15" s="92"/>
      <c r="D15" s="21">
        <v>30756.58</v>
      </c>
      <c r="E15" s="17">
        <v>892.54</v>
      </c>
      <c r="F15" s="17"/>
      <c r="G15" s="18"/>
      <c r="H15" s="100">
        <f t="shared" si="0"/>
        <v>31649.120000000003</v>
      </c>
      <c r="I15" s="34" t="s">
        <v>40</v>
      </c>
      <c r="J15" s="21"/>
      <c r="K15" s="19"/>
      <c r="L15" s="19"/>
      <c r="M15" s="19">
        <v>12459</v>
      </c>
      <c r="N15" s="100">
        <f t="shared" si="1"/>
        <v>12459</v>
      </c>
      <c r="O15" s="55"/>
      <c r="P15" s="38">
        <f t="shared" si="2"/>
        <v>2898457.71</v>
      </c>
      <c r="Q15" s="1"/>
      <c r="R15" s="75" t="s">
        <v>38</v>
      </c>
      <c r="S15" s="73">
        <v>1300000</v>
      </c>
      <c r="T15" s="68"/>
      <c r="U15" s="66"/>
      <c r="V15" s="67">
        <f t="shared" si="3"/>
        <v>816761.07999999961</v>
      </c>
      <c r="W15" s="64"/>
      <c r="X15" s="75" t="s">
        <v>38</v>
      </c>
      <c r="Y15" s="109">
        <f t="shared" si="4"/>
        <v>28048.65</v>
      </c>
    </row>
    <row r="16" spans="1:25" x14ac:dyDescent="0.25">
      <c r="A16" s="34" t="s">
        <v>41</v>
      </c>
      <c r="B16" s="113">
        <v>406163.89</v>
      </c>
      <c r="C16" s="92"/>
      <c r="D16" s="21">
        <v>17792.580000000002</v>
      </c>
      <c r="E16" s="17"/>
      <c r="F16" s="17"/>
      <c r="G16" s="18"/>
      <c r="H16" s="100">
        <f t="shared" si="0"/>
        <v>17792.580000000002</v>
      </c>
      <c r="I16" s="34" t="s">
        <v>41</v>
      </c>
      <c r="J16" s="21"/>
      <c r="K16" s="19"/>
      <c r="L16" s="19"/>
      <c r="M16" s="19"/>
      <c r="N16" s="100">
        <f t="shared" si="1"/>
        <v>0</v>
      </c>
      <c r="O16" s="55"/>
      <c r="P16" s="38">
        <f t="shared" si="2"/>
        <v>423956.47000000003</v>
      </c>
      <c r="Q16" s="1"/>
      <c r="R16" s="75" t="s">
        <v>42</v>
      </c>
      <c r="S16" s="73">
        <v>43320000</v>
      </c>
      <c r="T16" s="68">
        <v>15186882.939999999</v>
      </c>
      <c r="U16" s="66"/>
      <c r="V16" s="67">
        <f t="shared" si="3"/>
        <v>31521226.290000007</v>
      </c>
      <c r="W16" s="64"/>
      <c r="X16" s="75" t="s">
        <v>42</v>
      </c>
      <c r="Y16" s="109">
        <f t="shared" si="4"/>
        <v>752279.14</v>
      </c>
    </row>
    <row r="17" spans="1:25" x14ac:dyDescent="0.25">
      <c r="A17" s="34" t="s">
        <v>43</v>
      </c>
      <c r="B17" s="113">
        <v>6639994.3300000001</v>
      </c>
      <c r="C17" s="92"/>
      <c r="D17" s="21">
        <v>30727</v>
      </c>
      <c r="E17" s="17">
        <v>148.76</v>
      </c>
      <c r="F17" s="17"/>
      <c r="G17" s="18">
        <v>1257.3499999999999</v>
      </c>
      <c r="H17" s="100">
        <f t="shared" si="0"/>
        <v>32133.109999999997</v>
      </c>
      <c r="I17" s="34" t="s">
        <v>43</v>
      </c>
      <c r="J17" s="21"/>
      <c r="K17" s="19">
        <v>1448.5</v>
      </c>
      <c r="L17" s="19">
        <v>26242.31</v>
      </c>
      <c r="M17" s="19"/>
      <c r="N17" s="100">
        <f t="shared" si="1"/>
        <v>27690.81</v>
      </c>
      <c r="O17" s="55"/>
      <c r="P17" s="38">
        <f t="shared" si="2"/>
        <v>6644436.6300000008</v>
      </c>
      <c r="Q17" s="1"/>
      <c r="R17" s="75" t="s">
        <v>40</v>
      </c>
      <c r="S17" s="73"/>
      <c r="T17" s="68">
        <v>199103.47</v>
      </c>
      <c r="U17" s="66"/>
      <c r="V17" s="67">
        <f t="shared" si="3"/>
        <v>2699354.2399999998</v>
      </c>
      <c r="W17" s="64"/>
      <c r="X17" s="75" t="s">
        <v>40</v>
      </c>
      <c r="Y17" s="109">
        <f t="shared" si="4"/>
        <v>31649.120000000003</v>
      </c>
    </row>
    <row r="18" spans="1:25" x14ac:dyDescent="0.25">
      <c r="A18" s="34" t="s">
        <v>44</v>
      </c>
      <c r="B18" s="113">
        <v>5635100.0099999998</v>
      </c>
      <c r="C18" s="92"/>
      <c r="D18" s="21">
        <v>33345.58</v>
      </c>
      <c r="E18" s="17"/>
      <c r="F18" s="17"/>
      <c r="G18" s="18"/>
      <c r="H18" s="100">
        <f t="shared" si="0"/>
        <v>33345.58</v>
      </c>
      <c r="I18" s="34" t="s">
        <v>44</v>
      </c>
      <c r="J18" s="21"/>
      <c r="K18" s="19"/>
      <c r="L18" s="19"/>
      <c r="M18" s="19"/>
      <c r="N18" s="100">
        <f t="shared" si="1"/>
        <v>0</v>
      </c>
      <c r="O18" s="55"/>
      <c r="P18" s="38">
        <f t="shared" si="2"/>
        <v>5668445.5899999999</v>
      </c>
      <c r="Q18" s="1"/>
      <c r="R18" s="75" t="s">
        <v>41</v>
      </c>
      <c r="S18" s="73"/>
      <c r="T18" s="68"/>
      <c r="U18" s="66"/>
      <c r="V18" s="67">
        <f t="shared" si="3"/>
        <v>423956.47000000003</v>
      </c>
      <c r="W18" s="64"/>
      <c r="X18" s="75" t="s">
        <v>41</v>
      </c>
      <c r="Y18" s="109">
        <f t="shared" si="4"/>
        <v>17792.580000000002</v>
      </c>
    </row>
    <row r="19" spans="1:25" x14ac:dyDescent="0.25">
      <c r="A19" s="4" t="s">
        <v>45</v>
      </c>
      <c r="B19" s="113">
        <v>6734962.9199999999</v>
      </c>
      <c r="C19" s="92"/>
      <c r="D19" s="21"/>
      <c r="E19" s="17">
        <v>74.38</v>
      </c>
      <c r="F19" s="17"/>
      <c r="G19" s="18"/>
      <c r="H19" s="100">
        <f t="shared" si="0"/>
        <v>74.38</v>
      </c>
      <c r="I19" s="4" t="s">
        <v>45</v>
      </c>
      <c r="J19" s="21"/>
      <c r="K19" s="19">
        <v>3628</v>
      </c>
      <c r="L19" s="19"/>
      <c r="M19" s="19"/>
      <c r="N19" s="100">
        <f t="shared" si="1"/>
        <v>3628</v>
      </c>
      <c r="O19" s="55">
        <v>3896596.71</v>
      </c>
      <c r="P19" s="38">
        <f t="shared" si="2"/>
        <v>2834812.59</v>
      </c>
      <c r="Q19" s="1"/>
      <c r="R19" s="75" t="s">
        <v>43</v>
      </c>
      <c r="S19" s="73">
        <v>2400000</v>
      </c>
      <c r="T19" s="68"/>
      <c r="U19" s="66"/>
      <c r="V19" s="67">
        <f t="shared" si="3"/>
        <v>4244436.6300000008</v>
      </c>
      <c r="W19" s="64"/>
      <c r="X19" s="75" t="s">
        <v>43</v>
      </c>
      <c r="Y19" s="109">
        <f t="shared" si="4"/>
        <v>3184.9499999999971</v>
      </c>
    </row>
    <row r="20" spans="1:25" x14ac:dyDescent="0.25">
      <c r="A20" s="4" t="s">
        <v>46</v>
      </c>
      <c r="B20" s="113">
        <v>9829481.2100000009</v>
      </c>
      <c r="C20" s="92"/>
      <c r="D20" s="21">
        <v>78736</v>
      </c>
      <c r="E20" s="17">
        <v>966.92</v>
      </c>
      <c r="F20" s="17"/>
      <c r="G20" s="18"/>
      <c r="H20" s="100">
        <f t="shared" si="0"/>
        <v>79702.92</v>
      </c>
      <c r="I20" s="4" t="s">
        <v>46</v>
      </c>
      <c r="J20" s="21"/>
      <c r="K20" s="19"/>
      <c r="L20" s="19"/>
      <c r="M20" s="19">
        <v>17154.060000000001</v>
      </c>
      <c r="N20" s="100">
        <f t="shared" si="1"/>
        <v>17154.060000000001</v>
      </c>
      <c r="O20" s="55"/>
      <c r="P20" s="38">
        <f t="shared" si="2"/>
        <v>9892030.0700000003</v>
      </c>
      <c r="Q20" s="1"/>
      <c r="R20" s="75" t="s">
        <v>44</v>
      </c>
      <c r="S20" s="73">
        <v>4424000</v>
      </c>
      <c r="T20" s="68"/>
      <c r="U20" s="66"/>
      <c r="V20" s="67">
        <f t="shared" si="3"/>
        <v>1244445.5899999999</v>
      </c>
      <c r="W20" s="64"/>
      <c r="X20" s="75" t="s">
        <v>44</v>
      </c>
      <c r="Y20" s="109">
        <f t="shared" si="4"/>
        <v>33345.58</v>
      </c>
    </row>
    <row r="21" spans="1:25" x14ac:dyDescent="0.25">
      <c r="A21" s="34" t="s">
        <v>47</v>
      </c>
      <c r="B21" s="113">
        <v>7612442.0700000003</v>
      </c>
      <c r="C21" s="92"/>
      <c r="D21" s="21">
        <v>134996.07999999999</v>
      </c>
      <c r="E21" s="17">
        <v>1785.08</v>
      </c>
      <c r="F21" s="17"/>
      <c r="G21" s="18"/>
      <c r="H21" s="100">
        <f t="shared" si="0"/>
        <v>136781.15999999997</v>
      </c>
      <c r="I21" s="34" t="s">
        <v>47</v>
      </c>
      <c r="J21" s="21"/>
      <c r="K21" s="19">
        <v>339921.91</v>
      </c>
      <c r="L21" s="19">
        <v>21101</v>
      </c>
      <c r="M21" s="19">
        <v>57073</v>
      </c>
      <c r="N21" s="100">
        <f t="shared" si="1"/>
        <v>418095.91</v>
      </c>
      <c r="O21" s="55"/>
      <c r="P21" s="38">
        <f t="shared" si="2"/>
        <v>7331127.3200000003</v>
      </c>
      <c r="Q21" s="1"/>
      <c r="R21" s="75" t="s">
        <v>45</v>
      </c>
      <c r="S21" s="73">
        <v>1008000</v>
      </c>
      <c r="T21" s="68">
        <v>1826775</v>
      </c>
      <c r="U21" s="66"/>
      <c r="V21" s="67">
        <f t="shared" si="3"/>
        <v>37.589999999850988</v>
      </c>
      <c r="W21" s="64"/>
      <c r="X21" s="75" t="s">
        <v>45</v>
      </c>
      <c r="Y21" s="109">
        <f t="shared" si="4"/>
        <v>-3553.62</v>
      </c>
    </row>
    <row r="22" spans="1:25" x14ac:dyDescent="0.25">
      <c r="A22" s="34" t="s">
        <v>48</v>
      </c>
      <c r="B22" s="113">
        <v>1489978.46</v>
      </c>
      <c r="C22" s="92"/>
      <c r="D22" s="21">
        <v>16293.58</v>
      </c>
      <c r="E22" s="17">
        <v>223.13</v>
      </c>
      <c r="F22" s="17"/>
      <c r="G22" s="18">
        <v>282.10000000000002</v>
      </c>
      <c r="H22" s="100">
        <f t="shared" si="0"/>
        <v>16798.809999999998</v>
      </c>
      <c r="I22" s="34" t="s">
        <v>48</v>
      </c>
      <c r="J22" s="21"/>
      <c r="K22" s="19"/>
      <c r="L22" s="19">
        <v>650</v>
      </c>
      <c r="M22" s="19"/>
      <c r="N22" s="100">
        <f t="shared" si="1"/>
        <v>650</v>
      </c>
      <c r="O22" s="55"/>
      <c r="P22" s="38">
        <f t="shared" si="2"/>
        <v>1506127.27</v>
      </c>
      <c r="Q22" s="1"/>
      <c r="R22" s="75" t="s">
        <v>46</v>
      </c>
      <c r="S22" s="73">
        <v>1779000</v>
      </c>
      <c r="T22" s="68">
        <v>18006</v>
      </c>
      <c r="U22" s="69"/>
      <c r="V22" s="67">
        <f t="shared" si="3"/>
        <v>8095024.0700000003</v>
      </c>
      <c r="W22" s="64"/>
      <c r="X22" s="75" t="s">
        <v>46</v>
      </c>
      <c r="Y22" s="109">
        <f t="shared" si="4"/>
        <v>79702.92</v>
      </c>
    </row>
    <row r="23" spans="1:25" x14ac:dyDescent="0.25">
      <c r="A23" s="34" t="s">
        <v>49</v>
      </c>
      <c r="B23" s="113">
        <v>5729769.5800000001</v>
      </c>
      <c r="C23" s="92"/>
      <c r="D23" s="21">
        <v>33564.79</v>
      </c>
      <c r="E23" s="17">
        <v>74.38</v>
      </c>
      <c r="F23" s="17"/>
      <c r="G23" s="18">
        <v>19835</v>
      </c>
      <c r="H23" s="100">
        <f t="shared" si="0"/>
        <v>53474.17</v>
      </c>
      <c r="I23" s="34" t="s">
        <v>49</v>
      </c>
      <c r="J23" s="21"/>
      <c r="K23" s="19"/>
      <c r="L23" s="19"/>
      <c r="M23" s="19"/>
      <c r="N23" s="100">
        <f t="shared" si="1"/>
        <v>0</v>
      </c>
      <c r="O23" s="55"/>
      <c r="P23" s="38">
        <f t="shared" si="2"/>
        <v>5783243.75</v>
      </c>
      <c r="Q23" s="1"/>
      <c r="R23" s="74" t="s">
        <v>50</v>
      </c>
      <c r="S23" s="73">
        <v>3971000</v>
      </c>
      <c r="T23" s="68">
        <v>104991.7</v>
      </c>
      <c r="U23" s="69"/>
      <c r="V23" s="67">
        <f t="shared" si="3"/>
        <v>3255135.62</v>
      </c>
      <c r="W23" s="64"/>
      <c r="X23" s="74" t="s">
        <v>50</v>
      </c>
      <c r="Y23" s="109">
        <f t="shared" si="4"/>
        <v>-224241.75</v>
      </c>
    </row>
    <row r="24" spans="1:25" x14ac:dyDescent="0.25">
      <c r="A24" s="4" t="s">
        <v>51</v>
      </c>
      <c r="B24" s="113">
        <v>18913856.699999999</v>
      </c>
      <c r="C24" s="92"/>
      <c r="D24" s="21">
        <v>26105.66</v>
      </c>
      <c r="E24" s="17"/>
      <c r="F24" s="17"/>
      <c r="G24" s="18"/>
      <c r="H24" s="100">
        <f t="shared" si="0"/>
        <v>26105.66</v>
      </c>
      <c r="I24" s="4" t="s">
        <v>51</v>
      </c>
      <c r="J24" s="21"/>
      <c r="K24" s="19"/>
      <c r="L24" s="19"/>
      <c r="M24" s="19">
        <v>24023</v>
      </c>
      <c r="N24" s="100">
        <f t="shared" si="1"/>
        <v>24023</v>
      </c>
      <c r="O24" s="55"/>
      <c r="P24" s="38">
        <f t="shared" si="2"/>
        <v>18915939.359999999</v>
      </c>
      <c r="Q24" s="1"/>
      <c r="R24" s="82" t="s">
        <v>48</v>
      </c>
      <c r="S24" s="73">
        <v>145000</v>
      </c>
      <c r="T24" s="68"/>
      <c r="U24" s="69"/>
      <c r="V24" s="67">
        <f t="shared" si="3"/>
        <v>1361127.27</v>
      </c>
      <c r="W24" s="64"/>
      <c r="X24" s="82" t="s">
        <v>48</v>
      </c>
      <c r="Y24" s="109">
        <f t="shared" si="4"/>
        <v>15866.71</v>
      </c>
    </row>
    <row r="25" spans="1:25" x14ac:dyDescent="0.25">
      <c r="A25" s="34" t="s">
        <v>52</v>
      </c>
      <c r="B25" s="114">
        <v>30614730.989999998</v>
      </c>
      <c r="C25" s="58"/>
      <c r="D25" s="39">
        <v>47447</v>
      </c>
      <c r="E25" s="40">
        <v>520.65</v>
      </c>
      <c r="F25" s="40"/>
      <c r="G25" s="95"/>
      <c r="H25" s="100">
        <f t="shared" si="0"/>
        <v>47967.65</v>
      </c>
      <c r="I25" s="34" t="s">
        <v>52</v>
      </c>
      <c r="J25" s="39"/>
      <c r="K25" s="40">
        <v>66442.5</v>
      </c>
      <c r="L25" s="40">
        <v>63000</v>
      </c>
      <c r="M25" s="41"/>
      <c r="N25" s="100">
        <f t="shared" si="1"/>
        <v>129442.5</v>
      </c>
      <c r="O25" s="55"/>
      <c r="P25" s="38">
        <f t="shared" si="2"/>
        <v>30533256.139999997</v>
      </c>
      <c r="Q25" s="1"/>
      <c r="R25" s="74" t="s">
        <v>49</v>
      </c>
      <c r="S25" s="73">
        <v>1270000</v>
      </c>
      <c r="T25" s="68"/>
      <c r="U25" s="69"/>
      <c r="V25" s="67">
        <f t="shared" si="3"/>
        <v>4513243.75</v>
      </c>
      <c r="W25" s="64"/>
      <c r="X25" s="74" t="s">
        <v>49</v>
      </c>
      <c r="Y25" s="109">
        <f t="shared" si="4"/>
        <v>33639.17</v>
      </c>
    </row>
    <row r="26" spans="1:25" x14ac:dyDescent="0.25">
      <c r="A26" s="4" t="s">
        <v>53</v>
      </c>
      <c r="B26" s="115">
        <v>19622950.710000001</v>
      </c>
      <c r="C26" s="59"/>
      <c r="D26" s="42"/>
      <c r="E26" s="43">
        <v>1487.56</v>
      </c>
      <c r="F26" s="43"/>
      <c r="G26" s="95"/>
      <c r="H26" s="100">
        <f t="shared" si="0"/>
        <v>1487.56</v>
      </c>
      <c r="I26" s="4" t="s">
        <v>53</v>
      </c>
      <c r="J26" s="42"/>
      <c r="K26" s="43">
        <v>8348.6299999999992</v>
      </c>
      <c r="L26" s="43">
        <v>4270</v>
      </c>
      <c r="M26" s="44"/>
      <c r="N26" s="100">
        <f t="shared" si="1"/>
        <v>12618.63</v>
      </c>
      <c r="O26" s="55">
        <v>1097278.48</v>
      </c>
      <c r="P26" s="38">
        <f t="shared" si="2"/>
        <v>18514541.16</v>
      </c>
      <c r="Q26" s="1"/>
      <c r="R26" s="75" t="s">
        <v>54</v>
      </c>
      <c r="S26" s="73">
        <v>16000000</v>
      </c>
      <c r="T26" s="68"/>
      <c r="U26" s="69"/>
      <c r="V26" s="67">
        <f t="shared" si="3"/>
        <v>2915939.3599999994</v>
      </c>
      <c r="W26" s="64"/>
      <c r="X26" s="75" t="s">
        <v>54</v>
      </c>
      <c r="Y26" s="109">
        <f t="shared" si="4"/>
        <v>26105.66</v>
      </c>
    </row>
    <row r="27" spans="1:25" x14ac:dyDescent="0.25">
      <c r="A27" s="4" t="s">
        <v>55</v>
      </c>
      <c r="B27" s="116">
        <v>17419929.280000001</v>
      </c>
      <c r="C27" s="60"/>
      <c r="D27" s="45"/>
      <c r="E27" s="46">
        <v>2707.85</v>
      </c>
      <c r="F27" s="46"/>
      <c r="G27" s="122"/>
      <c r="H27" s="100">
        <f t="shared" si="0"/>
        <v>2707.85</v>
      </c>
      <c r="I27" s="4" t="s">
        <v>55</v>
      </c>
      <c r="J27" s="45"/>
      <c r="K27" s="46"/>
      <c r="L27" s="46"/>
      <c r="M27" s="47"/>
      <c r="N27" s="100">
        <f t="shared" si="1"/>
        <v>0</v>
      </c>
      <c r="O27" s="55"/>
      <c r="P27" s="38">
        <f t="shared" si="2"/>
        <v>17422637.130000003</v>
      </c>
      <c r="Q27" s="1"/>
      <c r="R27" s="75" t="s">
        <v>52</v>
      </c>
      <c r="S27" s="73">
        <v>6133000</v>
      </c>
      <c r="T27" s="68"/>
      <c r="U27" s="69"/>
      <c r="V27" s="67">
        <f t="shared" si="3"/>
        <v>24400256.139999997</v>
      </c>
      <c r="W27" s="64"/>
      <c r="X27" s="75" t="s">
        <v>52</v>
      </c>
      <c r="Y27" s="109">
        <f t="shared" si="4"/>
        <v>-81474.850000000006</v>
      </c>
    </row>
    <row r="28" spans="1:25" ht="15.75" thickBot="1" x14ac:dyDescent="0.3">
      <c r="A28" s="5" t="s">
        <v>56</v>
      </c>
      <c r="B28" s="107">
        <v>4560214.75</v>
      </c>
      <c r="C28" s="61"/>
      <c r="D28" s="48">
        <v>3212</v>
      </c>
      <c r="E28" s="49"/>
      <c r="F28" s="49"/>
      <c r="G28" s="96"/>
      <c r="H28" s="101">
        <f t="shared" si="0"/>
        <v>3212</v>
      </c>
      <c r="I28" s="5" t="s">
        <v>56</v>
      </c>
      <c r="J28" s="48"/>
      <c r="K28" s="49"/>
      <c r="L28" s="49">
        <v>13998.97</v>
      </c>
      <c r="M28" s="50"/>
      <c r="N28" s="101">
        <f t="shared" si="1"/>
        <v>13998.97</v>
      </c>
      <c r="O28" s="55"/>
      <c r="P28" s="107">
        <f t="shared" si="2"/>
        <v>4549427.78</v>
      </c>
      <c r="Q28" s="1"/>
      <c r="R28" s="82" t="s">
        <v>53</v>
      </c>
      <c r="S28" s="73">
        <v>8880000</v>
      </c>
      <c r="T28" s="68"/>
      <c r="U28" s="69"/>
      <c r="V28" s="67">
        <f t="shared" si="3"/>
        <v>9634541.1600000001</v>
      </c>
      <c r="W28" s="85"/>
      <c r="X28" s="82" t="s">
        <v>53</v>
      </c>
      <c r="Y28" s="109">
        <f t="shared" si="4"/>
        <v>-11131.07</v>
      </c>
    </row>
    <row r="29" spans="1:25" ht="16.5" thickTop="1" thickBot="1" x14ac:dyDescent="0.3">
      <c r="A29" s="27" t="s">
        <v>57</v>
      </c>
      <c r="B29" s="106">
        <f>SUM(B6:B28)</f>
        <v>1177087928.96</v>
      </c>
      <c r="C29" s="97"/>
      <c r="D29" s="12"/>
      <c r="E29" s="12"/>
      <c r="F29" s="12"/>
      <c r="G29" s="14"/>
      <c r="H29" s="99">
        <f>SUM(H6:H28)</f>
        <v>15887833.960000001</v>
      </c>
      <c r="I29" s="27" t="s">
        <v>57</v>
      </c>
      <c r="J29" s="13"/>
      <c r="K29" s="12"/>
      <c r="L29" s="29"/>
      <c r="M29" s="26"/>
      <c r="N29" s="99">
        <f>SUM(N6:N28)</f>
        <v>17130440.120000001</v>
      </c>
      <c r="O29" s="28">
        <f>SUM(O6:O28)</f>
        <v>7693875.1899999995</v>
      </c>
      <c r="P29" s="108">
        <f t="shared" si="2"/>
        <v>1168151447.6100001</v>
      </c>
      <c r="Q29" s="1"/>
      <c r="R29" s="75" t="s">
        <v>55</v>
      </c>
      <c r="S29" s="73"/>
      <c r="T29" s="68"/>
      <c r="U29" s="69"/>
      <c r="V29" s="67">
        <f t="shared" si="3"/>
        <v>17422637.130000003</v>
      </c>
      <c r="W29" s="64"/>
      <c r="X29" s="75" t="s">
        <v>55</v>
      </c>
      <c r="Y29" s="109">
        <f t="shared" si="4"/>
        <v>2707.85</v>
      </c>
    </row>
    <row r="30" spans="1:25" ht="15.75" thickBot="1" x14ac:dyDescent="0.3">
      <c r="A30" s="1"/>
      <c r="B30" s="105"/>
      <c r="C30" s="1"/>
      <c r="D30" s="1"/>
      <c r="E30" s="1"/>
      <c r="F30" s="89"/>
      <c r="G30" s="89"/>
      <c r="H30" s="1"/>
      <c r="J30" s="1"/>
      <c r="K30" s="1"/>
      <c r="L30" s="1"/>
      <c r="M30" s="1"/>
      <c r="N30" s="1"/>
      <c r="O30" s="1"/>
      <c r="P30" s="1"/>
      <c r="Q30" s="1"/>
      <c r="R30" s="76" t="s">
        <v>56</v>
      </c>
      <c r="S30" s="104">
        <v>1200000</v>
      </c>
      <c r="T30" s="70"/>
      <c r="U30" s="71"/>
      <c r="V30" s="102">
        <f t="shared" si="3"/>
        <v>3349427.7800000003</v>
      </c>
      <c r="W30" s="64"/>
      <c r="X30" s="76" t="s">
        <v>56</v>
      </c>
      <c r="Y30" s="110">
        <f t="shared" si="4"/>
        <v>-10786.97</v>
      </c>
    </row>
    <row r="31" spans="1:25" ht="16.5" thickTop="1" thickBot="1" x14ac:dyDescent="0.3">
      <c r="A31" s="1"/>
      <c r="B31" s="1"/>
      <c r="C31" s="1"/>
      <c r="D31" s="1"/>
      <c r="E31" s="1"/>
      <c r="F31" s="1"/>
      <c r="G31" s="1"/>
      <c r="H31" s="1"/>
      <c r="J31" s="1"/>
      <c r="K31" s="89"/>
      <c r="L31" s="1"/>
      <c r="M31" s="1"/>
      <c r="N31" s="1"/>
      <c r="O31" s="1"/>
      <c r="P31" s="1"/>
      <c r="Q31" s="1"/>
      <c r="R31" s="77" t="s">
        <v>58</v>
      </c>
      <c r="S31" s="81">
        <f>SUM(S8:S30)</f>
        <v>357760000</v>
      </c>
      <c r="T31" s="80">
        <f>SUM(T8:T30)</f>
        <v>315836053.82999998</v>
      </c>
      <c r="U31" s="80"/>
      <c r="V31" s="103">
        <f t="shared" si="3"/>
        <v>494555393.78000015</v>
      </c>
      <c r="W31" s="64"/>
      <c r="X31" s="77" t="s">
        <v>58</v>
      </c>
      <c r="Y31" s="111">
        <f>SUM(Y8:Y30)</f>
        <v>3667298.370000001</v>
      </c>
    </row>
    <row r="32" spans="1:25" x14ac:dyDescent="0.2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62"/>
      <c r="S32" s="64"/>
      <c r="T32" s="64"/>
      <c r="U32" s="64"/>
      <c r="V32" s="62"/>
      <c r="W32" s="64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64"/>
      <c r="S33" s="64"/>
      <c r="T33" s="64"/>
      <c r="U33" s="64"/>
      <c r="V33" s="64"/>
      <c r="W33" s="64"/>
      <c r="X33" s="1"/>
      <c r="Y33" s="1"/>
    </row>
  </sheetData>
  <mergeCells count="2">
    <mergeCell ref="C3:F3"/>
    <mergeCell ref="J3:M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Šrámková Iveta</dc:creator>
  <cp:lastModifiedBy>Kořistka Pavel</cp:lastModifiedBy>
  <cp:lastPrinted>2017-04-28T11:02:23Z</cp:lastPrinted>
  <dcterms:created xsi:type="dcterms:W3CDTF">2017-01-10T11:11:46Z</dcterms:created>
  <dcterms:modified xsi:type="dcterms:W3CDTF">2017-06-05T06:28:07Z</dcterms:modified>
</cp:coreProperties>
</file>