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Rozpočtový výhled 2017-2019" sheetId="1" r:id="rId1"/>
    <sheet name="Dluhová služba 2015-2025" sheetId="2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<sst xmlns="http://schemas.openxmlformats.org/spreadsheetml/2006/main" count="63" uniqueCount="42">
  <si>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>Daňové příjmy</t>
  </si>
  <si>
    <t>Nedaňové příjmy</t>
  </si>
  <si>
    <t>Přijaté dotace</t>
  </si>
  <si>
    <t>Kapitálové příjmy</t>
  </si>
  <si>
    <t>Splátky dluhodobých půjček</t>
  </si>
  <si>
    <t>Financování celkem</t>
  </si>
  <si>
    <t xml:space="preserve"> </t>
  </si>
  <si>
    <t>Celkové zdroje</t>
  </si>
  <si>
    <t>Kapitálové výdaje celkem</t>
  </si>
  <si>
    <t>z toho: Daň z příjmů fyzických osob ze závislé činnosti</t>
  </si>
  <si>
    <t xml:space="preserve">           Daň z příjmů fyzických osob ze SVČ</t>
  </si>
  <si>
    <t xml:space="preserve">           Daň z příjmů fyzických osob z kapitál. Výnosů</t>
  </si>
  <si>
    <t xml:space="preserve">           Daň z příjmů právnických osob</t>
  </si>
  <si>
    <t xml:space="preserve">           Daň z přidané hodnoty</t>
  </si>
  <si>
    <t xml:space="preserve">           Ostatní daňové příjmy</t>
  </si>
  <si>
    <t>Změna stavu prostředků na bankovních účtech</t>
  </si>
  <si>
    <r>
      <t xml:space="preserve">Příjmy celkem </t>
    </r>
    <r>
      <rPr>
        <sz val="10"/>
        <rFont val="Arial"/>
        <family val="2"/>
      </rPr>
      <t>(po konsolidaci)</t>
    </r>
  </si>
  <si>
    <r>
      <t xml:space="preserve">Běžné výdaje celkem </t>
    </r>
    <r>
      <rPr>
        <sz val="10"/>
        <rFont val="Arial"/>
        <family val="2"/>
      </rPr>
      <t>(po konsolidaci)</t>
    </r>
  </si>
  <si>
    <t>v tis. Kč</t>
  </si>
  <si>
    <t>jistina</t>
  </si>
  <si>
    <t>úrok</t>
  </si>
  <si>
    <t>Hypoteční úvěr</t>
  </si>
  <si>
    <t xml:space="preserve">           Odvod z loterií a VHP</t>
  </si>
  <si>
    <t>Závazek</t>
  </si>
  <si>
    <t>Úvěr EIB 1. tranše 2009</t>
  </si>
  <si>
    <t>Úvěr EIB 2. tranše 2010</t>
  </si>
  <si>
    <t>Úvěr EIB 3. tranše 2011</t>
  </si>
  <si>
    <t>Úvěr EIB 4. tranše 2012</t>
  </si>
  <si>
    <t>Úvěr EIB 5. tranše 2012</t>
  </si>
  <si>
    <t>Úvěr EIB 6. tranše 2013</t>
  </si>
  <si>
    <t>celkem v roce</t>
  </si>
  <si>
    <t>Směnečný program 2012             ČS</t>
  </si>
  <si>
    <t>Směnečný program 2013             ČSOB</t>
  </si>
  <si>
    <t>CELKEM  magistrát</t>
  </si>
  <si>
    <t xml:space="preserve">Úvěr pro městský obvod Ostrava-Jih </t>
  </si>
  <si>
    <t>Úvěr pro městský obvod Mariánské Hory</t>
  </si>
  <si>
    <t>Úvěr pro městský obvod Vítkovice</t>
  </si>
  <si>
    <t>Celkem za SMO</t>
  </si>
  <si>
    <t>CELKEM  obvody</t>
  </si>
  <si>
    <t>Dluhová služba statutárního města Ostravy 2015 - 2025</t>
  </si>
  <si>
    <t>Rozpočtový výhled je navržen bez přijetí externích zdrojů financování v letech 2016-2019</t>
  </si>
  <si>
    <t>Rozpočtový výhled statutárního města Ostravy na roky 2017 - 2019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</si>
</sst>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i/>
      <sz val="9"/>
      <name val="Arial"/>
      <family val="2"/>
    </font>
    <font>
      <i/>
      <sz val="9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E9D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3" fontId="0" fillId="0" borderId="10" xfId="0" applyNumberFormat="1" applyBorder="1" applyAlignment="1">
      <alignment horizontal="right" indent="1"/>
    </xf>
    <xf numFmtId="3" fontId="3" fillId="0" borderId="10" xfId="0" applyNumberFormat="1" applyFont="1" applyBorder="1" applyAlignment="1">
      <alignment horizontal="right" indent="1"/>
    </xf>
    <xf numFmtId="0" fontId="0" fillId="0" borderId="11" xfId="0" applyBorder="1" applyAlignment="1">
      <alignment/>
    </xf>
    <xf numFmtId="0" fontId="0" fillId="32" borderId="12" xfId="0" applyFill="1" applyBorder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3" fontId="0" fillId="0" borderId="11" xfId="0" applyNumberFormat="1" applyBorder="1" applyAlignment="1">
      <alignment horizontal="right" indent="1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right" indent="1"/>
    </xf>
    <xf numFmtId="0" fontId="3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right" indent="1"/>
    </xf>
    <xf numFmtId="0" fontId="3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 indent="1"/>
    </xf>
    <xf numFmtId="0" fontId="1" fillId="33" borderId="15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4" fillId="33" borderId="20" xfId="0" applyNumberFormat="1" applyFont="1" applyFill="1" applyBorder="1" applyAlignment="1">
      <alignment horizontal="right" indent="1"/>
    </xf>
    <xf numFmtId="0" fontId="3" fillId="33" borderId="15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indent="1"/>
    </xf>
    <xf numFmtId="0" fontId="3" fillId="33" borderId="21" xfId="0" applyFont="1" applyFill="1" applyBorder="1" applyAlignment="1">
      <alignment/>
    </xf>
    <xf numFmtId="0" fontId="1" fillId="32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1" fillId="33" borderId="24" xfId="0" applyNumberFormat="1" applyFont="1" applyFill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33" borderId="24" xfId="0" applyNumberFormat="1" applyFill="1" applyBorder="1" applyAlignment="1">
      <alignment horizontal="right" indent="1"/>
    </xf>
    <xf numFmtId="3" fontId="3" fillId="33" borderId="24" xfId="0" applyNumberFormat="1" applyFont="1" applyFill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4" fillId="33" borderId="25" xfId="0" applyNumberFormat="1" applyFont="1" applyFill="1" applyBorder="1" applyAlignment="1">
      <alignment horizontal="right" indent="1"/>
    </xf>
    <xf numFmtId="3" fontId="3" fillId="0" borderId="24" xfId="0" applyNumberFormat="1" applyFont="1" applyBorder="1" applyAlignment="1">
      <alignment horizontal="right" indent="1"/>
    </xf>
    <xf numFmtId="3" fontId="4" fillId="0" borderId="24" xfId="0" applyNumberFormat="1" applyFont="1" applyBorder="1" applyAlignment="1">
      <alignment horizontal="right" indent="1"/>
    </xf>
    <xf numFmtId="3" fontId="4" fillId="0" borderId="26" xfId="0" applyNumberFormat="1" applyFont="1" applyBorder="1" applyAlignment="1">
      <alignment horizontal="right" indent="1"/>
    </xf>
    <xf numFmtId="3" fontId="4" fillId="0" borderId="27" xfId="0" applyNumberFormat="1" applyFont="1" applyBorder="1" applyAlignment="1">
      <alignment horizontal="right" indent="1"/>
    </xf>
    <xf numFmtId="0" fontId="3" fillId="0" borderId="0" xfId="48" applyFont="1">
      <alignment/>
      <protection/>
    </xf>
    <xf numFmtId="0" fontId="6" fillId="0" borderId="0" xfId="48">
      <alignment/>
      <protection/>
    </xf>
    <xf numFmtId="0" fontId="7" fillId="0" borderId="0" xfId="48" applyFont="1" applyAlignment="1">
      <alignment horizontal="right"/>
      <protection/>
    </xf>
    <xf numFmtId="0" fontId="8" fillId="34" borderId="20" xfId="48" applyFont="1" applyFill="1" applyBorder="1" applyAlignment="1">
      <alignment horizontal="center" vertical="center" wrapText="1"/>
      <protection/>
    </xf>
    <xf numFmtId="0" fontId="8" fillId="35" borderId="20" xfId="48" applyFont="1" applyFill="1" applyBorder="1" applyAlignment="1">
      <alignment horizontal="center" vertical="center" wrapText="1"/>
      <protection/>
    </xf>
    <xf numFmtId="0" fontId="8" fillId="35" borderId="28" xfId="48" applyFont="1" applyFill="1" applyBorder="1" applyAlignment="1">
      <alignment horizontal="center" vertical="center" wrapText="1"/>
      <protection/>
    </xf>
    <xf numFmtId="0" fontId="8" fillId="34" borderId="29" xfId="48" applyFont="1" applyFill="1" applyBorder="1" applyAlignment="1">
      <alignment horizontal="center" vertical="center" wrapText="1"/>
      <protection/>
    </xf>
    <xf numFmtId="0" fontId="10" fillId="36" borderId="30" xfId="48" applyFont="1" applyFill="1" applyBorder="1" applyAlignment="1">
      <alignment horizontal="center" vertical="center" wrapText="1"/>
      <protection/>
    </xf>
    <xf numFmtId="3" fontId="1" fillId="34" borderId="31" xfId="48" applyNumberFormat="1" applyFont="1" applyFill="1" applyBorder="1" applyAlignment="1">
      <alignment horizontal="center" vertical="center"/>
      <protection/>
    </xf>
    <xf numFmtId="3" fontId="1" fillId="37" borderId="31" xfId="48" applyNumberFormat="1" applyFont="1" applyFill="1" applyBorder="1" applyAlignment="1">
      <alignment horizontal="center" vertical="center"/>
      <protection/>
    </xf>
    <xf numFmtId="3" fontId="1" fillId="37" borderId="10" xfId="48" applyNumberFormat="1" applyFont="1" applyFill="1" applyBorder="1" applyAlignment="1">
      <alignment horizontal="center" vertical="center"/>
      <protection/>
    </xf>
    <xf numFmtId="3" fontId="1" fillId="34" borderId="32" xfId="48" applyNumberFormat="1" applyFont="1" applyFill="1" applyBorder="1" applyAlignment="1">
      <alignment horizontal="center" vertical="center"/>
      <protection/>
    </xf>
    <xf numFmtId="3" fontId="1" fillId="37" borderId="33" xfId="48" applyNumberFormat="1" applyFont="1" applyFill="1" applyBorder="1" applyAlignment="1">
      <alignment horizontal="center" vertical="center"/>
      <protection/>
    </xf>
    <xf numFmtId="3" fontId="1" fillId="34" borderId="10" xfId="48" applyNumberFormat="1" applyFont="1" applyFill="1" applyBorder="1" applyAlignment="1">
      <alignment horizontal="center" vertical="center"/>
      <protection/>
    </xf>
    <xf numFmtId="0" fontId="11" fillId="38" borderId="34" xfId="48" applyFont="1" applyFill="1" applyBorder="1" applyAlignment="1">
      <alignment horizontal="center"/>
      <protection/>
    </xf>
    <xf numFmtId="3" fontId="12" fillId="34" borderId="35" xfId="48" applyNumberFormat="1" applyFont="1" applyFill="1" applyBorder="1" applyAlignment="1">
      <alignment horizontal="center"/>
      <protection/>
    </xf>
    <xf numFmtId="0" fontId="10" fillId="36" borderId="34" xfId="48" applyFont="1" applyFill="1" applyBorder="1" applyAlignment="1">
      <alignment horizontal="center" vertical="center" wrapText="1"/>
      <protection/>
    </xf>
    <xf numFmtId="0" fontId="6" fillId="37" borderId="36" xfId="48" applyFont="1" applyFill="1" applyBorder="1" applyAlignment="1">
      <alignment horizontal="left" vertical="center"/>
      <protection/>
    </xf>
    <xf numFmtId="0" fontId="14" fillId="37" borderId="0" xfId="48" applyFont="1" applyFill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3" fontId="1" fillId="7" borderId="31" xfId="48" applyNumberFormat="1" applyFont="1" applyFill="1" applyBorder="1" applyAlignment="1">
      <alignment horizontal="center" vertical="center"/>
      <protection/>
    </xf>
    <xf numFmtId="3" fontId="1" fillId="7" borderId="33" xfId="48" applyNumberFormat="1" applyFont="1" applyFill="1" applyBorder="1" applyAlignment="1">
      <alignment horizontal="center" vertical="center"/>
      <protection/>
    </xf>
    <xf numFmtId="3" fontId="1" fillId="37" borderId="10" xfId="48" applyNumberFormat="1" applyFont="1" applyFill="1" applyBorder="1" applyAlignment="1">
      <alignment horizontal="center" vertical="center" wrapText="1"/>
      <protection/>
    </xf>
    <xf numFmtId="3" fontId="1" fillId="37" borderId="33" xfId="48" applyNumberFormat="1" applyFont="1" applyFill="1" applyBorder="1" applyAlignment="1">
      <alignment horizontal="center" vertical="center" wrapText="1"/>
      <protection/>
    </xf>
    <xf numFmtId="3" fontId="1" fillId="34" borderId="37" xfId="48" applyNumberFormat="1" applyFont="1" applyFill="1" applyBorder="1" applyAlignment="1">
      <alignment horizontal="center" vertical="center" wrapText="1"/>
      <protection/>
    </xf>
    <xf numFmtId="3" fontId="1" fillId="37" borderId="37" xfId="48" applyNumberFormat="1" applyFont="1" applyFill="1" applyBorder="1" applyAlignment="1">
      <alignment horizontal="center" vertical="center" wrapText="1"/>
      <protection/>
    </xf>
    <xf numFmtId="3" fontId="1" fillId="37" borderId="38" xfId="48" applyNumberFormat="1" applyFont="1" applyFill="1" applyBorder="1" applyAlignment="1">
      <alignment horizontal="center" vertical="center" wrapText="1"/>
      <protection/>
    </xf>
    <xf numFmtId="3" fontId="1" fillId="34" borderId="0" xfId="48" applyNumberFormat="1" applyFont="1" applyFill="1" applyBorder="1" applyAlignment="1">
      <alignment horizontal="center" vertical="center" wrapText="1"/>
      <protection/>
    </xf>
    <xf numFmtId="0" fontId="14" fillId="0" borderId="0" xfId="48" applyFont="1" applyFill="1" applyBorder="1" applyAlignment="1">
      <alignment/>
      <protection/>
    </xf>
    <xf numFmtId="3" fontId="1" fillId="39" borderId="19" xfId="48" applyNumberFormat="1" applyFont="1" applyFill="1" applyBorder="1" applyAlignment="1">
      <alignment horizontal="center" vertical="center" wrapText="1"/>
      <protection/>
    </xf>
    <xf numFmtId="3" fontId="1" fillId="39" borderId="10" xfId="48" applyNumberFormat="1" applyFont="1" applyFill="1" applyBorder="1" applyAlignment="1">
      <alignment horizontal="center" vertical="center" wrapText="1"/>
      <protection/>
    </xf>
    <xf numFmtId="3" fontId="1" fillId="39" borderId="33" xfId="48" applyNumberFormat="1" applyFont="1" applyFill="1" applyBorder="1" applyAlignment="1">
      <alignment horizontal="center" vertical="center" wrapText="1"/>
      <protection/>
    </xf>
    <xf numFmtId="3" fontId="12" fillId="34" borderId="39" xfId="48" applyNumberFormat="1" applyFont="1" applyFill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0" xfId="48" applyFont="1">
      <alignment/>
      <protection/>
    </xf>
    <xf numFmtId="0" fontId="8" fillId="34" borderId="10" xfId="48" applyFont="1" applyFill="1" applyBorder="1" applyAlignment="1">
      <alignment horizontal="center" vertical="center" wrapText="1"/>
      <protection/>
    </xf>
    <xf numFmtId="0" fontId="8" fillId="35" borderId="10" xfId="48" applyFont="1" applyFill="1" applyBorder="1" applyAlignment="1">
      <alignment horizontal="center" vertical="center" wrapText="1"/>
      <protection/>
    </xf>
    <xf numFmtId="0" fontId="8" fillId="35" borderId="33" xfId="48" applyFont="1" applyFill="1" applyBorder="1" applyAlignment="1">
      <alignment horizontal="center" vertical="center" wrapText="1"/>
      <protection/>
    </xf>
    <xf numFmtId="3" fontId="1" fillId="34" borderId="10" xfId="48" applyNumberFormat="1" applyFont="1" applyFill="1" applyBorder="1" applyAlignment="1">
      <alignment horizontal="center" vertical="center" wrapText="1"/>
      <protection/>
    </xf>
    <xf numFmtId="3" fontId="1" fillId="39" borderId="31" xfId="48" applyNumberFormat="1" applyFont="1" applyFill="1" applyBorder="1" applyAlignment="1">
      <alignment horizontal="center" vertical="center" wrapText="1"/>
      <protection/>
    </xf>
    <xf numFmtId="3" fontId="12" fillId="34" borderId="40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1" fillId="37" borderId="41" xfId="48" applyNumberFormat="1" applyFont="1" applyFill="1" applyBorder="1" applyAlignment="1">
      <alignment horizontal="center" vertical="center" wrapText="1"/>
      <protection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3" fontId="1" fillId="39" borderId="19" xfId="48" applyNumberFormat="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" fontId="1" fillId="37" borderId="35" xfId="48" applyNumberFormat="1" applyFont="1" applyFill="1" applyBorder="1" applyAlignment="1">
      <alignment horizontal="center" vertical="center" wrapText="1"/>
      <protection/>
    </xf>
    <xf numFmtId="0" fontId="1" fillId="37" borderId="35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3" fontId="1" fillId="37" borderId="44" xfId="48" applyNumberFormat="1" applyFont="1" applyFill="1" applyBorder="1" applyAlignment="1">
      <alignment horizontal="center" vertical="center" wrapText="1"/>
      <protection/>
    </xf>
    <xf numFmtId="3" fontId="1" fillId="39" borderId="17" xfId="48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1" fillId="7" borderId="10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7" borderId="46" xfId="48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8" fillId="35" borderId="48" xfId="48" applyFont="1" applyFill="1" applyBorder="1" applyAlignment="1">
      <alignment horizontal="center" vertical="center" wrapText="1"/>
      <protection/>
    </xf>
    <xf numFmtId="0" fontId="0" fillId="35" borderId="48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" fillId="35" borderId="51" xfId="48" applyFont="1" applyFill="1" applyBorder="1" applyAlignment="1">
      <alignment horizontal="center" vertical="center" wrapText="1"/>
      <protection/>
    </xf>
    <xf numFmtId="0" fontId="9" fillId="35" borderId="52" xfId="0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8" fillId="35" borderId="36" xfId="48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35" borderId="55" xfId="48" applyFont="1" applyFill="1" applyBorder="1" applyAlignment="1">
      <alignment horizontal="center" vertical="center" wrapText="1"/>
      <protection/>
    </xf>
    <xf numFmtId="0" fontId="0" fillId="35" borderId="56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8" fillId="35" borderId="57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2" max="2" width="48.421875" style="0" customWidth="1"/>
    <col min="3" max="3" width="15.421875" style="0" customWidth="1"/>
    <col min="4" max="4" width="15.57421875" style="0" customWidth="1"/>
    <col min="5" max="6" width="16.140625" style="0" customWidth="1"/>
  </cols>
  <sheetData>
    <row r="2" spans="2:5" ht="15.75">
      <c r="B2" s="13" t="s">
        <v>41</v>
      </c>
      <c r="C2" s="12"/>
      <c r="D2" s="12"/>
      <c r="E2" s="11"/>
    </row>
    <row r="3" spans="3:5" ht="13.5" thickBot="1">
      <c r="C3" s="12"/>
      <c r="D3" s="12"/>
      <c r="E3" s="12"/>
    </row>
    <row r="4" spans="2:6" ht="21.75" customHeight="1" thickBot="1">
      <c r="B4" s="4"/>
      <c r="C4" s="5">
        <v>2016</v>
      </c>
      <c r="D4" s="5">
        <v>2017</v>
      </c>
      <c r="E4" s="5">
        <v>2018</v>
      </c>
      <c r="F4" s="26">
        <v>2019</v>
      </c>
    </row>
    <row r="5" spans="2:6" ht="13.5" thickTop="1">
      <c r="B5" s="6"/>
      <c r="C5" s="3"/>
      <c r="D5" s="3"/>
      <c r="E5" s="3"/>
      <c r="F5" s="27"/>
    </row>
    <row r="6" spans="2:6" ht="12.75">
      <c r="B6" s="19" t="s">
        <v>0</v>
      </c>
      <c r="C6" s="20">
        <f>SUM(C7:C13)</f>
        <v>6036725</v>
      </c>
      <c r="D6" s="20">
        <f>SUM(D7:D13)</f>
        <v>6054834.190999999</v>
      </c>
      <c r="E6" s="20">
        <f>SUM(E7:E13)</f>
        <v>6238657.807644999</v>
      </c>
      <c r="F6" s="28">
        <f>SUM(F7:F13)</f>
        <v>6428389.074959397</v>
      </c>
    </row>
    <row r="7" spans="2:6" ht="12.75">
      <c r="B7" s="8" t="s">
        <v>9</v>
      </c>
      <c r="C7" s="1">
        <v>1316101</v>
      </c>
      <c r="D7" s="1">
        <f>C7*1.043</f>
        <v>1372693.3429999999</v>
      </c>
      <c r="E7" s="1">
        <f>D7*1.043</f>
        <v>1431719.1567489998</v>
      </c>
      <c r="F7" s="29">
        <f>E7*1.043</f>
        <v>1493283.0804892068</v>
      </c>
    </row>
    <row r="8" spans="2:6" ht="12.75">
      <c r="B8" s="8" t="s">
        <v>10</v>
      </c>
      <c r="C8" s="1">
        <v>61322</v>
      </c>
      <c r="D8" s="1">
        <f aca="true" t="shared" si="0" ref="D8:F11">C8*1.027</f>
        <v>62977.693999999996</v>
      </c>
      <c r="E8" s="1">
        <f t="shared" si="0"/>
        <v>64678.09173799999</v>
      </c>
      <c r="F8" s="29">
        <f t="shared" si="0"/>
        <v>66424.40021492598</v>
      </c>
    </row>
    <row r="9" spans="2:6" ht="12.75">
      <c r="B9" s="8" t="s">
        <v>11</v>
      </c>
      <c r="C9" s="1">
        <v>150957</v>
      </c>
      <c r="D9" s="1">
        <f t="shared" si="0"/>
        <v>155032.83899999998</v>
      </c>
      <c r="E9" s="1">
        <f t="shared" si="0"/>
        <v>159218.72565299997</v>
      </c>
      <c r="F9" s="29">
        <f t="shared" si="0"/>
        <v>163517.63124563097</v>
      </c>
    </row>
    <row r="10" spans="2:6" ht="12.75">
      <c r="B10" s="8" t="s">
        <v>12</v>
      </c>
      <c r="C10" s="1">
        <v>1435681</v>
      </c>
      <c r="D10" s="1">
        <f t="shared" si="0"/>
        <v>1474444.3869999999</v>
      </c>
      <c r="E10" s="1">
        <f t="shared" si="0"/>
        <v>1514254.3854489997</v>
      </c>
      <c r="F10" s="29">
        <f t="shared" si="0"/>
        <v>1555139.2538561225</v>
      </c>
    </row>
    <row r="11" spans="2:6" ht="12.75">
      <c r="B11" s="8" t="s">
        <v>13</v>
      </c>
      <c r="C11" s="1">
        <v>2666064</v>
      </c>
      <c r="D11" s="1">
        <f t="shared" si="0"/>
        <v>2738047.7279999997</v>
      </c>
      <c r="E11" s="1">
        <f t="shared" si="0"/>
        <v>2811975.0166559992</v>
      </c>
      <c r="F11" s="29">
        <f t="shared" si="0"/>
        <v>2887898.342105711</v>
      </c>
    </row>
    <row r="12" spans="2:6" ht="12.75">
      <c r="B12" s="8" t="s">
        <v>22</v>
      </c>
      <c r="C12" s="1">
        <v>220000</v>
      </c>
      <c r="D12" s="1">
        <v>60000</v>
      </c>
      <c r="E12" s="1">
        <v>60000</v>
      </c>
      <c r="F12" s="29">
        <v>60000</v>
      </c>
    </row>
    <row r="13" spans="2:6" ht="12.75">
      <c r="B13" s="8" t="s">
        <v>14</v>
      </c>
      <c r="C13" s="1">
        <v>186600</v>
      </c>
      <c r="D13" s="1">
        <f>C13*1.027</f>
        <v>191638.19999999998</v>
      </c>
      <c r="E13" s="1">
        <f>D13*1.027</f>
        <v>196812.43139999997</v>
      </c>
      <c r="F13" s="29">
        <f>E13*1.027</f>
        <v>202126.36704779995</v>
      </c>
    </row>
    <row r="14" spans="2:6" ht="12.75">
      <c r="B14" s="8"/>
      <c r="C14" s="1"/>
      <c r="D14" s="1"/>
      <c r="E14" s="1"/>
      <c r="F14" s="29"/>
    </row>
    <row r="15" spans="2:6" ht="12.75">
      <c r="B15" s="19" t="s">
        <v>1</v>
      </c>
      <c r="C15" s="21">
        <v>481932</v>
      </c>
      <c r="D15" s="21">
        <f>(C15*1.02)-46000</f>
        <v>445570.64</v>
      </c>
      <c r="E15" s="21">
        <f>D15*1.03</f>
        <v>458937.75920000003</v>
      </c>
      <c r="F15" s="30">
        <f>E15*1.03</f>
        <v>472705.89197600004</v>
      </c>
    </row>
    <row r="16" spans="2:6" ht="12.75">
      <c r="B16" s="8"/>
      <c r="C16" s="1"/>
      <c r="D16" s="1"/>
      <c r="E16" s="1"/>
      <c r="F16" s="29"/>
    </row>
    <row r="17" spans="2:6" ht="12.75">
      <c r="B17" s="19" t="s">
        <v>3</v>
      </c>
      <c r="C17" s="21">
        <v>182510</v>
      </c>
      <c r="D17" s="21">
        <v>100000</v>
      </c>
      <c r="E17" s="21">
        <v>100000</v>
      </c>
      <c r="F17" s="30">
        <v>100000</v>
      </c>
    </row>
    <row r="18" spans="2:6" ht="12.75">
      <c r="B18" s="8"/>
      <c r="C18" s="1"/>
      <c r="D18" s="1"/>
      <c r="E18" s="1"/>
      <c r="F18" s="29"/>
    </row>
    <row r="19" spans="2:6" ht="12.75">
      <c r="B19" s="19" t="s">
        <v>2</v>
      </c>
      <c r="C19" s="21">
        <v>176185</v>
      </c>
      <c r="D19" s="21">
        <f>C19*1.02</f>
        <v>179708.7</v>
      </c>
      <c r="E19" s="21">
        <f>D19*1.03</f>
        <v>185099.961</v>
      </c>
      <c r="F19" s="30">
        <f>E19*1.03</f>
        <v>190652.95983</v>
      </c>
    </row>
    <row r="20" spans="2:6" ht="12.75">
      <c r="B20" s="8"/>
      <c r="C20" s="1"/>
      <c r="D20" s="1"/>
      <c r="E20" s="1"/>
      <c r="F20" s="29"/>
    </row>
    <row r="21" spans="2:6" ht="15.75">
      <c r="B21" s="23" t="s">
        <v>16</v>
      </c>
      <c r="C21" s="24">
        <f>C6+C15+C17+C19-27554-1400-5100</f>
        <v>6843298</v>
      </c>
      <c r="D21" s="24">
        <f>D6+D15+D17+D19-27554-1400</f>
        <v>6751159.530999999</v>
      </c>
      <c r="E21" s="24">
        <f>E6+E15+E17+E19-27554-1400</f>
        <v>6953741.527844999</v>
      </c>
      <c r="F21" s="31">
        <f>F6+F15+F17+F19-27554-1400</f>
        <v>7162793.926765397</v>
      </c>
    </row>
    <row r="22" spans="2:6" ht="12.75">
      <c r="B22" s="6"/>
      <c r="C22" s="10"/>
      <c r="D22" s="10"/>
      <c r="E22" s="10"/>
      <c r="F22" s="32"/>
    </row>
    <row r="23" spans="2:6" ht="12.75">
      <c r="B23" s="7" t="s">
        <v>15</v>
      </c>
      <c r="C23" s="1">
        <v>381653</v>
      </c>
      <c r="D23" s="1">
        <f>500000</f>
        <v>500000</v>
      </c>
      <c r="E23" s="1">
        <v>600000</v>
      </c>
      <c r="F23" s="29">
        <f>600000</f>
        <v>600000</v>
      </c>
    </row>
    <row r="24" spans="2:6" ht="12.75">
      <c r="B24" s="7" t="s">
        <v>4</v>
      </c>
      <c r="C24" s="1">
        <f>-'Dluhová služba 2015-2025'!D16</f>
        <v>-386500</v>
      </c>
      <c r="D24" s="1">
        <f>-'Dluhová služba 2015-2025'!F16</f>
        <v>-436500</v>
      </c>
      <c r="E24" s="1">
        <f>-'Dluhová služba 2015-2025'!H16</f>
        <v>-461500</v>
      </c>
      <c r="F24" s="29">
        <f>-'Dluhová služba 2015-2025'!J16</f>
        <v>-301500</v>
      </c>
    </row>
    <row r="25" spans="2:6" ht="16.5" thickBot="1">
      <c r="B25" s="25" t="s">
        <v>5</v>
      </c>
      <c r="C25" s="22">
        <f>SUM(C23:C24)</f>
        <v>-4847</v>
      </c>
      <c r="D25" s="22">
        <f>SUM(D23:D24)</f>
        <v>63500</v>
      </c>
      <c r="E25" s="22">
        <f>SUM(E23:E24)</f>
        <v>138500</v>
      </c>
      <c r="F25" s="33">
        <f>SUM(F23:F24)</f>
        <v>298500</v>
      </c>
    </row>
    <row r="26" spans="2:6" ht="13.5" thickTop="1">
      <c r="B26" s="6" t="s">
        <v>6</v>
      </c>
      <c r="C26" s="10"/>
      <c r="D26" s="10"/>
      <c r="E26" s="10"/>
      <c r="F26" s="32"/>
    </row>
    <row r="27" spans="2:6" ht="15.75">
      <c r="B27" s="9" t="s">
        <v>7</v>
      </c>
      <c r="C27" s="2">
        <f>(C21+C25)</f>
        <v>6838451</v>
      </c>
      <c r="D27" s="2">
        <f>(D21+D25)</f>
        <v>6814659.530999999</v>
      </c>
      <c r="E27" s="2">
        <f>(E21+E25)</f>
        <v>7092241.527844999</v>
      </c>
      <c r="F27" s="34">
        <f>(F21+F25)</f>
        <v>7461293.926765397</v>
      </c>
    </row>
    <row r="28" spans="2:6" ht="12.75">
      <c r="B28" s="8"/>
      <c r="C28" s="1"/>
      <c r="D28" s="1"/>
      <c r="E28" s="1"/>
      <c r="F28" s="29"/>
    </row>
    <row r="29" spans="2:6" ht="15.75">
      <c r="B29" s="9" t="s">
        <v>17</v>
      </c>
      <c r="C29" s="14">
        <v>5602323</v>
      </c>
      <c r="D29" s="14">
        <f>C29*1.02</f>
        <v>5714369.46</v>
      </c>
      <c r="E29" s="14">
        <f>D29*1.02</f>
        <v>5828656.8492</v>
      </c>
      <c r="F29" s="35">
        <f>E29*1.02</f>
        <v>5945229.986184</v>
      </c>
    </row>
    <row r="30" spans="2:6" ht="15.75">
      <c r="B30" s="17"/>
      <c r="C30" s="18"/>
      <c r="D30" s="18"/>
      <c r="E30" s="18"/>
      <c r="F30" s="36"/>
    </row>
    <row r="31" spans="2:6" ht="16.5" thickBot="1">
      <c r="B31" s="15" t="s">
        <v>8</v>
      </c>
      <c r="C31" s="16">
        <f>(C27-C29)+1400+5100</f>
        <v>1242628</v>
      </c>
      <c r="D31" s="16">
        <f>(D27-D29)</f>
        <v>1100290.0709999986</v>
      </c>
      <c r="E31" s="16">
        <f>(E27-E29)</f>
        <v>1263584.678644999</v>
      </c>
      <c r="F31" s="37">
        <f>(F27-F29)</f>
        <v>1516063.9405813972</v>
      </c>
    </row>
    <row r="33" ht="12.75">
      <c r="B33" s="81" t="s">
        <v>40</v>
      </c>
    </row>
    <row r="34" spans="3:5" ht="12.75">
      <c r="C34" s="12"/>
      <c r="D34" s="12"/>
      <c r="E34" s="12"/>
    </row>
    <row r="36" spans="3:5" ht="12.75">
      <c r="C36" s="12"/>
      <c r="D36" s="12"/>
      <c r="E36" s="12"/>
    </row>
    <row r="37" ht="12.75">
      <c r="D37" s="12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3.8515625" style="0" customWidth="1"/>
    <col min="2" max="23" width="9.28125" style="0" customWidth="1"/>
  </cols>
  <sheetData>
    <row r="1" spans="1:23" ht="26.25" customHeight="1">
      <c r="A1" s="74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7.2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6.5" thickBot="1">
      <c r="A3" s="38"/>
      <c r="B3" s="39"/>
      <c r="C3" s="39"/>
      <c r="D3" s="39"/>
      <c r="E3" s="40"/>
      <c r="F3" s="39"/>
      <c r="G3" s="40"/>
      <c r="H3" s="39"/>
      <c r="I3" s="40"/>
      <c r="J3" s="39"/>
      <c r="K3" s="40"/>
      <c r="L3" s="39"/>
      <c r="M3" s="40"/>
      <c r="N3" s="39"/>
      <c r="O3" s="40"/>
      <c r="P3" s="39"/>
      <c r="Q3" s="40"/>
      <c r="R3" s="39"/>
      <c r="S3" s="40"/>
      <c r="T3" s="39"/>
      <c r="U3" s="40"/>
      <c r="V3" s="39"/>
      <c r="W3" s="40" t="s">
        <v>18</v>
      </c>
    </row>
    <row r="4" spans="1:23" ht="12.75" customHeight="1" thickBot="1">
      <c r="A4" s="105" t="s">
        <v>23</v>
      </c>
      <c r="B4" s="108"/>
      <c r="C4" s="108"/>
      <c r="D4" s="108"/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</row>
    <row r="5" spans="1:23" ht="28.5" customHeight="1">
      <c r="A5" s="106"/>
      <c r="B5" s="111">
        <v>2015</v>
      </c>
      <c r="C5" s="112"/>
      <c r="D5" s="111">
        <v>2016</v>
      </c>
      <c r="E5" s="113"/>
      <c r="F5" s="111">
        <v>2017</v>
      </c>
      <c r="G5" s="112"/>
      <c r="H5" s="114">
        <v>2018</v>
      </c>
      <c r="I5" s="113"/>
      <c r="J5" s="111">
        <v>2019</v>
      </c>
      <c r="K5" s="112"/>
      <c r="L5" s="114">
        <v>2020</v>
      </c>
      <c r="M5" s="112"/>
      <c r="N5" s="100">
        <v>2021</v>
      </c>
      <c r="O5" s="101"/>
      <c r="P5" s="100">
        <v>2022</v>
      </c>
      <c r="Q5" s="101"/>
      <c r="R5" s="100">
        <v>2023</v>
      </c>
      <c r="S5" s="101"/>
      <c r="T5" s="100">
        <v>2024</v>
      </c>
      <c r="U5" s="101"/>
      <c r="V5" s="100">
        <v>2025</v>
      </c>
      <c r="W5" s="102"/>
    </row>
    <row r="6" spans="1:23" ht="28.5" customHeight="1" thickBot="1">
      <c r="A6" s="107"/>
      <c r="B6" s="41" t="s">
        <v>19</v>
      </c>
      <c r="C6" s="42" t="s">
        <v>20</v>
      </c>
      <c r="D6" s="41" t="s">
        <v>19</v>
      </c>
      <c r="E6" s="43" t="s">
        <v>20</v>
      </c>
      <c r="F6" s="41" t="s">
        <v>19</v>
      </c>
      <c r="G6" s="42" t="s">
        <v>20</v>
      </c>
      <c r="H6" s="44" t="s">
        <v>19</v>
      </c>
      <c r="I6" s="43" t="s">
        <v>20</v>
      </c>
      <c r="J6" s="41" t="s">
        <v>19</v>
      </c>
      <c r="K6" s="42" t="s">
        <v>20</v>
      </c>
      <c r="L6" s="44" t="s">
        <v>19</v>
      </c>
      <c r="M6" s="43" t="s">
        <v>20</v>
      </c>
      <c r="N6" s="75" t="s">
        <v>19</v>
      </c>
      <c r="O6" s="76" t="s">
        <v>20</v>
      </c>
      <c r="P6" s="75" t="s">
        <v>19</v>
      </c>
      <c r="Q6" s="76" t="s">
        <v>20</v>
      </c>
      <c r="R6" s="75" t="s">
        <v>19</v>
      </c>
      <c r="S6" s="76" t="s">
        <v>20</v>
      </c>
      <c r="T6" s="75" t="s">
        <v>19</v>
      </c>
      <c r="U6" s="76" t="s">
        <v>20</v>
      </c>
      <c r="V6" s="75" t="s">
        <v>19</v>
      </c>
      <c r="W6" s="77" t="s">
        <v>20</v>
      </c>
    </row>
    <row r="7" spans="1:23" ht="24.75" customHeight="1" thickTop="1">
      <c r="A7" s="45" t="s">
        <v>21</v>
      </c>
      <c r="B7" s="46">
        <v>1500</v>
      </c>
      <c r="C7" s="47">
        <v>387</v>
      </c>
      <c r="D7" s="46">
        <v>1500</v>
      </c>
      <c r="E7" s="47">
        <v>312</v>
      </c>
      <c r="F7" s="46">
        <v>1500</v>
      </c>
      <c r="G7" s="48">
        <v>236</v>
      </c>
      <c r="H7" s="46">
        <v>1500</v>
      </c>
      <c r="I7" s="47">
        <v>162</v>
      </c>
      <c r="J7" s="46">
        <v>1500</v>
      </c>
      <c r="K7" s="48">
        <v>88</v>
      </c>
      <c r="L7" s="49">
        <v>1500</v>
      </c>
      <c r="M7" s="47">
        <v>26</v>
      </c>
      <c r="N7" s="51">
        <v>0</v>
      </c>
      <c r="O7" s="48">
        <v>0</v>
      </c>
      <c r="P7" s="51">
        <v>0</v>
      </c>
      <c r="Q7" s="48">
        <v>0</v>
      </c>
      <c r="R7" s="51">
        <v>0</v>
      </c>
      <c r="S7" s="48">
        <v>0</v>
      </c>
      <c r="T7" s="51">
        <v>0</v>
      </c>
      <c r="U7" s="48">
        <v>0</v>
      </c>
      <c r="V7" s="51">
        <v>0</v>
      </c>
      <c r="W7" s="50">
        <v>0</v>
      </c>
    </row>
    <row r="8" spans="1:23" ht="24.75" customHeight="1">
      <c r="A8" s="45" t="s">
        <v>24</v>
      </c>
      <c r="B8" s="46">
        <v>50000</v>
      </c>
      <c r="C8" s="47">
        <v>2654</v>
      </c>
      <c r="D8" s="46">
        <v>50000</v>
      </c>
      <c r="E8" s="47">
        <v>2742</v>
      </c>
      <c r="F8" s="46">
        <v>50000</v>
      </c>
      <c r="G8" s="48">
        <v>3241</v>
      </c>
      <c r="H8" s="46">
        <v>50000</v>
      </c>
      <c r="I8" s="47">
        <v>3197</v>
      </c>
      <c r="J8" s="46">
        <v>50000</v>
      </c>
      <c r="K8" s="48">
        <v>2641</v>
      </c>
      <c r="L8" s="49">
        <v>50000</v>
      </c>
      <c r="M8" s="47">
        <v>2654</v>
      </c>
      <c r="N8" s="51">
        <v>50000</v>
      </c>
      <c r="O8" s="48">
        <v>2085</v>
      </c>
      <c r="P8" s="49">
        <v>50000</v>
      </c>
      <c r="Q8" s="48">
        <v>1592</v>
      </c>
      <c r="R8" s="49">
        <v>50000</v>
      </c>
      <c r="S8" s="48">
        <v>796</v>
      </c>
      <c r="T8" s="49">
        <v>0</v>
      </c>
      <c r="U8" s="48">
        <v>0</v>
      </c>
      <c r="V8" s="49">
        <v>0</v>
      </c>
      <c r="W8" s="50">
        <v>0</v>
      </c>
    </row>
    <row r="9" spans="1:23" ht="24.75" customHeight="1">
      <c r="A9" s="45" t="s">
        <v>25</v>
      </c>
      <c r="B9" s="46">
        <v>50000</v>
      </c>
      <c r="C9" s="47">
        <v>15113</v>
      </c>
      <c r="D9" s="46">
        <v>50000</v>
      </c>
      <c r="E9" s="47">
        <v>13563</v>
      </c>
      <c r="F9" s="46">
        <v>50000</v>
      </c>
      <c r="G9" s="48">
        <v>12013</v>
      </c>
      <c r="H9" s="46">
        <v>50000</v>
      </c>
      <c r="I9" s="47">
        <v>10462</v>
      </c>
      <c r="J9" s="46">
        <v>50000</v>
      </c>
      <c r="K9" s="48">
        <v>8913</v>
      </c>
      <c r="L9" s="49">
        <v>50000</v>
      </c>
      <c r="M9" s="47">
        <v>7362</v>
      </c>
      <c r="N9" s="51">
        <v>50000</v>
      </c>
      <c r="O9" s="48">
        <v>5813</v>
      </c>
      <c r="P9" s="49">
        <v>50000</v>
      </c>
      <c r="Q9" s="48">
        <v>4263</v>
      </c>
      <c r="R9" s="49">
        <v>50000</v>
      </c>
      <c r="S9" s="48">
        <v>2712</v>
      </c>
      <c r="T9" s="49">
        <v>50000</v>
      </c>
      <c r="U9" s="48">
        <v>1163</v>
      </c>
      <c r="V9" s="51">
        <v>0</v>
      </c>
      <c r="W9" s="50">
        <v>0</v>
      </c>
    </row>
    <row r="10" spans="1:23" ht="24.75" customHeight="1">
      <c r="A10" s="45" t="s">
        <v>26</v>
      </c>
      <c r="B10" s="46">
        <v>30000</v>
      </c>
      <c r="C10" s="47">
        <v>8917</v>
      </c>
      <c r="D10" s="46">
        <v>30000</v>
      </c>
      <c r="E10" s="47">
        <v>8003</v>
      </c>
      <c r="F10" s="46">
        <v>30000</v>
      </c>
      <c r="G10" s="48">
        <v>7089</v>
      </c>
      <c r="H10" s="46">
        <v>30000</v>
      </c>
      <c r="I10" s="47">
        <v>6174</v>
      </c>
      <c r="J10" s="46">
        <v>30000</v>
      </c>
      <c r="K10" s="48">
        <v>5259</v>
      </c>
      <c r="L10" s="49">
        <v>30000</v>
      </c>
      <c r="M10" s="47">
        <v>4345</v>
      </c>
      <c r="N10" s="51">
        <v>30000</v>
      </c>
      <c r="O10" s="48">
        <v>3430</v>
      </c>
      <c r="P10" s="49">
        <v>30000</v>
      </c>
      <c r="Q10" s="48">
        <v>2515</v>
      </c>
      <c r="R10" s="49">
        <v>30000</v>
      </c>
      <c r="S10" s="48">
        <v>1601</v>
      </c>
      <c r="T10" s="49">
        <v>30000</v>
      </c>
      <c r="U10" s="48">
        <v>686</v>
      </c>
      <c r="V10" s="51">
        <v>0</v>
      </c>
      <c r="W10" s="50">
        <v>0</v>
      </c>
    </row>
    <row r="11" spans="1:23" ht="24.75" customHeight="1">
      <c r="A11" s="45" t="s">
        <v>27</v>
      </c>
      <c r="B11" s="46">
        <v>0</v>
      </c>
      <c r="C11" s="47">
        <v>7128</v>
      </c>
      <c r="D11" s="46">
        <v>0</v>
      </c>
      <c r="E11" s="47">
        <v>8139</v>
      </c>
      <c r="F11" s="46">
        <v>50000</v>
      </c>
      <c r="G11" s="48">
        <v>9033</v>
      </c>
      <c r="H11" s="49">
        <v>50000</v>
      </c>
      <c r="I11" s="47">
        <v>9015</v>
      </c>
      <c r="J11" s="46">
        <v>50000</v>
      </c>
      <c r="K11" s="48">
        <v>8795</v>
      </c>
      <c r="L11" s="49">
        <v>50000</v>
      </c>
      <c r="M11" s="47">
        <v>8373</v>
      </c>
      <c r="N11" s="51">
        <v>50000</v>
      </c>
      <c r="O11" s="48">
        <v>7749</v>
      </c>
      <c r="P11" s="49">
        <v>50000</v>
      </c>
      <c r="Q11" s="48">
        <v>6922</v>
      </c>
      <c r="R11" s="49">
        <v>50000</v>
      </c>
      <c r="S11" s="48">
        <v>5893</v>
      </c>
      <c r="T11" s="49">
        <v>50000</v>
      </c>
      <c r="U11" s="48">
        <v>4662</v>
      </c>
      <c r="V11" s="49">
        <v>50000</v>
      </c>
      <c r="W11" s="50">
        <v>3229</v>
      </c>
    </row>
    <row r="12" spans="1:23" ht="24.75" customHeight="1">
      <c r="A12" s="45" t="s">
        <v>28</v>
      </c>
      <c r="B12" s="46">
        <v>0</v>
      </c>
      <c r="C12" s="47">
        <v>9138</v>
      </c>
      <c r="D12" s="46">
        <v>95000</v>
      </c>
      <c r="E12" s="47">
        <v>9358</v>
      </c>
      <c r="F12" s="46">
        <v>95000</v>
      </c>
      <c r="G12" s="48">
        <v>9295</v>
      </c>
      <c r="H12" s="46">
        <v>95000</v>
      </c>
      <c r="I12" s="47">
        <v>10080</v>
      </c>
      <c r="J12" s="46">
        <v>95000</v>
      </c>
      <c r="K12" s="48">
        <v>9774</v>
      </c>
      <c r="L12" s="49">
        <v>95000</v>
      </c>
      <c r="M12" s="47">
        <v>8884</v>
      </c>
      <c r="N12" s="51">
        <v>95000</v>
      </c>
      <c r="O12" s="48">
        <v>7800</v>
      </c>
      <c r="P12" s="49">
        <v>95000</v>
      </c>
      <c r="Q12" s="48">
        <v>6522</v>
      </c>
      <c r="R12" s="49">
        <v>95000</v>
      </c>
      <c r="S12" s="48">
        <v>5050</v>
      </c>
      <c r="T12" s="49">
        <v>95000</v>
      </c>
      <c r="U12" s="48">
        <v>3384</v>
      </c>
      <c r="V12" s="49">
        <v>95000</v>
      </c>
      <c r="W12" s="50">
        <v>1523</v>
      </c>
    </row>
    <row r="13" spans="1:23" ht="24.75" customHeight="1">
      <c r="A13" s="45" t="s">
        <v>29</v>
      </c>
      <c r="B13" s="46">
        <v>0</v>
      </c>
      <c r="C13" s="47">
        <v>1367</v>
      </c>
      <c r="D13" s="46">
        <v>0</v>
      </c>
      <c r="E13" s="47">
        <v>1789</v>
      </c>
      <c r="F13" s="46">
        <v>0</v>
      </c>
      <c r="G13" s="48">
        <v>2044</v>
      </c>
      <c r="H13" s="49">
        <v>25000</v>
      </c>
      <c r="I13" s="47">
        <v>2492</v>
      </c>
      <c r="J13" s="46">
        <v>25000</v>
      </c>
      <c r="K13" s="48">
        <v>2683</v>
      </c>
      <c r="L13" s="49">
        <v>25000</v>
      </c>
      <c r="M13" s="47">
        <v>2818</v>
      </c>
      <c r="N13" s="51">
        <v>25000</v>
      </c>
      <c r="O13" s="48">
        <v>2836</v>
      </c>
      <c r="P13" s="49">
        <v>25000</v>
      </c>
      <c r="Q13" s="48">
        <v>2750</v>
      </c>
      <c r="R13" s="49">
        <v>25000</v>
      </c>
      <c r="S13" s="48">
        <v>2664</v>
      </c>
      <c r="T13" s="49">
        <v>25000</v>
      </c>
      <c r="U13" s="48">
        <v>2441</v>
      </c>
      <c r="V13" s="49">
        <v>25000</v>
      </c>
      <c r="W13" s="50">
        <v>1898</v>
      </c>
    </row>
    <row r="14" spans="1:23" ht="24.75" customHeight="1">
      <c r="A14" s="45" t="s">
        <v>31</v>
      </c>
      <c r="B14" s="46">
        <v>100000</v>
      </c>
      <c r="C14" s="47">
        <v>1200</v>
      </c>
      <c r="D14" s="46">
        <v>0</v>
      </c>
      <c r="E14" s="47">
        <v>0</v>
      </c>
      <c r="F14" s="46">
        <v>0</v>
      </c>
      <c r="G14" s="48">
        <v>0</v>
      </c>
      <c r="H14" s="49">
        <v>0</v>
      </c>
      <c r="I14" s="47">
        <v>0</v>
      </c>
      <c r="J14" s="46">
        <v>0</v>
      </c>
      <c r="K14" s="48">
        <v>0</v>
      </c>
      <c r="L14" s="49">
        <v>0</v>
      </c>
      <c r="M14" s="47">
        <v>0</v>
      </c>
      <c r="N14" s="51">
        <v>0</v>
      </c>
      <c r="O14" s="48">
        <v>0</v>
      </c>
      <c r="P14" s="51">
        <v>0</v>
      </c>
      <c r="Q14" s="48">
        <v>0</v>
      </c>
      <c r="R14" s="51">
        <v>0</v>
      </c>
      <c r="S14" s="48">
        <v>0</v>
      </c>
      <c r="T14" s="51">
        <v>0</v>
      </c>
      <c r="U14" s="48">
        <v>0</v>
      </c>
      <c r="V14" s="51">
        <v>0</v>
      </c>
      <c r="W14" s="50">
        <v>0</v>
      </c>
    </row>
    <row r="15" spans="1:23" ht="24.75" customHeight="1">
      <c r="A15" s="45" t="s">
        <v>32</v>
      </c>
      <c r="B15" s="46">
        <v>160000</v>
      </c>
      <c r="C15" s="47">
        <v>5410</v>
      </c>
      <c r="D15" s="46">
        <v>160000</v>
      </c>
      <c r="E15" s="47">
        <v>4104</v>
      </c>
      <c r="F15" s="46">
        <v>160000</v>
      </c>
      <c r="G15" s="48">
        <v>2474</v>
      </c>
      <c r="H15" s="49">
        <v>160000</v>
      </c>
      <c r="I15" s="47">
        <v>520</v>
      </c>
      <c r="J15" s="46">
        <v>0</v>
      </c>
      <c r="K15" s="48">
        <v>0</v>
      </c>
      <c r="L15" s="49">
        <v>0</v>
      </c>
      <c r="M15" s="47">
        <v>0</v>
      </c>
      <c r="N15" s="51">
        <v>0</v>
      </c>
      <c r="O15" s="48">
        <v>0</v>
      </c>
      <c r="P15" s="51">
        <v>0</v>
      </c>
      <c r="Q15" s="48">
        <v>0</v>
      </c>
      <c r="R15" s="51">
        <v>0</v>
      </c>
      <c r="S15" s="48">
        <v>0</v>
      </c>
      <c r="T15" s="51">
        <v>0</v>
      </c>
      <c r="U15" s="48">
        <v>0</v>
      </c>
      <c r="V15" s="51">
        <v>0</v>
      </c>
      <c r="W15" s="50">
        <v>0</v>
      </c>
    </row>
    <row r="16" spans="1:23" ht="27.75" customHeight="1">
      <c r="A16" s="98" t="s">
        <v>33</v>
      </c>
      <c r="B16" s="59">
        <f aca="true" t="shared" si="0" ref="B16:W16">SUM(B7:B15)</f>
        <v>391500</v>
      </c>
      <c r="C16" s="59">
        <f t="shared" si="0"/>
        <v>51314</v>
      </c>
      <c r="D16" s="59">
        <f t="shared" si="0"/>
        <v>386500</v>
      </c>
      <c r="E16" s="59">
        <f t="shared" si="0"/>
        <v>48010</v>
      </c>
      <c r="F16" s="59">
        <f t="shared" si="0"/>
        <v>436500</v>
      </c>
      <c r="G16" s="59">
        <f t="shared" si="0"/>
        <v>45425</v>
      </c>
      <c r="H16" s="59">
        <f t="shared" si="0"/>
        <v>461500</v>
      </c>
      <c r="I16" s="59">
        <f t="shared" si="0"/>
        <v>42102</v>
      </c>
      <c r="J16" s="59">
        <f t="shared" si="0"/>
        <v>301500</v>
      </c>
      <c r="K16" s="59">
        <f t="shared" si="0"/>
        <v>38153</v>
      </c>
      <c r="L16" s="59">
        <f t="shared" si="0"/>
        <v>301500</v>
      </c>
      <c r="M16" s="59">
        <f t="shared" si="0"/>
        <v>34462</v>
      </c>
      <c r="N16" s="59">
        <f t="shared" si="0"/>
        <v>300000</v>
      </c>
      <c r="O16" s="59">
        <f t="shared" si="0"/>
        <v>29713</v>
      </c>
      <c r="P16" s="59">
        <f t="shared" si="0"/>
        <v>300000</v>
      </c>
      <c r="Q16" s="59">
        <f t="shared" si="0"/>
        <v>24564</v>
      </c>
      <c r="R16" s="59">
        <f t="shared" si="0"/>
        <v>300000</v>
      </c>
      <c r="S16" s="59">
        <f t="shared" si="0"/>
        <v>18716</v>
      </c>
      <c r="T16" s="59">
        <f t="shared" si="0"/>
        <v>250000</v>
      </c>
      <c r="U16" s="59">
        <f t="shared" si="0"/>
        <v>12336</v>
      </c>
      <c r="V16" s="59">
        <f t="shared" si="0"/>
        <v>170000</v>
      </c>
      <c r="W16" s="60">
        <f t="shared" si="0"/>
        <v>6650</v>
      </c>
    </row>
    <row r="17" spans="1:23" ht="27.75" customHeight="1">
      <c r="A17" s="103"/>
      <c r="B17" s="95">
        <f>B16+C16</f>
        <v>442814</v>
      </c>
      <c r="C17" s="96"/>
      <c r="D17" s="95">
        <f>D16+E16</f>
        <v>434510</v>
      </c>
      <c r="E17" s="96"/>
      <c r="F17" s="95">
        <f>F16+G16</f>
        <v>481925</v>
      </c>
      <c r="G17" s="96"/>
      <c r="H17" s="95">
        <f>H16+I16</f>
        <v>503602</v>
      </c>
      <c r="I17" s="96"/>
      <c r="J17" s="95">
        <f>J16+K16</f>
        <v>339653</v>
      </c>
      <c r="K17" s="96"/>
      <c r="L17" s="95">
        <f>L16+M16</f>
        <v>335962</v>
      </c>
      <c r="M17" s="104"/>
      <c r="N17" s="95">
        <f>N16+O16</f>
        <v>329713</v>
      </c>
      <c r="O17" s="96"/>
      <c r="P17" s="95">
        <f>P16+Q16</f>
        <v>324564</v>
      </c>
      <c r="Q17" s="96"/>
      <c r="R17" s="95">
        <f>R16+S16</f>
        <v>318716</v>
      </c>
      <c r="S17" s="96"/>
      <c r="T17" s="95">
        <f>T16+U16</f>
        <v>262336</v>
      </c>
      <c r="U17" s="96"/>
      <c r="V17" s="95">
        <f>V16+W16</f>
        <v>176650</v>
      </c>
      <c r="W17" s="97"/>
    </row>
    <row r="18" spans="1:23" ht="27.75" customHeight="1">
      <c r="A18" s="45" t="s">
        <v>34</v>
      </c>
      <c r="B18" s="46">
        <v>5040</v>
      </c>
      <c r="C18" s="47">
        <v>1899</v>
      </c>
      <c r="D18" s="46">
        <v>5040</v>
      </c>
      <c r="E18" s="47">
        <v>1670</v>
      </c>
      <c r="F18" s="46">
        <v>5040</v>
      </c>
      <c r="G18" s="48">
        <v>1418</v>
      </c>
      <c r="H18" s="46">
        <v>5040</v>
      </c>
      <c r="I18" s="47">
        <v>1147</v>
      </c>
      <c r="J18" s="46">
        <v>5040</v>
      </c>
      <c r="K18" s="48">
        <v>895</v>
      </c>
      <c r="L18" s="49">
        <v>5040</v>
      </c>
      <c r="M18" s="47">
        <v>643</v>
      </c>
      <c r="N18" s="51">
        <v>5040</v>
      </c>
      <c r="O18" s="48">
        <v>391</v>
      </c>
      <c r="P18" s="51">
        <v>5040</v>
      </c>
      <c r="Q18" s="48">
        <v>0</v>
      </c>
      <c r="R18" s="51">
        <v>0</v>
      </c>
      <c r="S18" s="48">
        <v>0</v>
      </c>
      <c r="T18" s="51">
        <v>0</v>
      </c>
      <c r="U18" s="48">
        <v>0</v>
      </c>
      <c r="V18" s="51">
        <v>0</v>
      </c>
      <c r="W18" s="50">
        <v>0</v>
      </c>
    </row>
    <row r="19" spans="1:23" ht="27.75" customHeight="1">
      <c r="A19" s="45" t="s">
        <v>35</v>
      </c>
      <c r="B19" s="46">
        <v>3744</v>
      </c>
      <c r="C19" s="47">
        <v>1176</v>
      </c>
      <c r="D19" s="46">
        <v>3744</v>
      </c>
      <c r="E19" s="47">
        <v>988</v>
      </c>
      <c r="F19" s="46">
        <v>3744</v>
      </c>
      <c r="G19" s="48">
        <v>800</v>
      </c>
      <c r="H19" s="46">
        <v>3744</v>
      </c>
      <c r="I19" s="47">
        <v>617</v>
      </c>
      <c r="J19" s="46">
        <v>3744</v>
      </c>
      <c r="K19" s="48">
        <v>430</v>
      </c>
      <c r="L19" s="49">
        <v>3744</v>
      </c>
      <c r="M19" s="47">
        <v>240</v>
      </c>
      <c r="N19" s="51">
        <v>3744</v>
      </c>
      <c r="O19" s="48">
        <v>50</v>
      </c>
      <c r="P19" s="51">
        <v>0</v>
      </c>
      <c r="Q19" s="48">
        <v>0</v>
      </c>
      <c r="R19" s="51">
        <v>0</v>
      </c>
      <c r="S19" s="48">
        <v>0</v>
      </c>
      <c r="T19" s="51">
        <v>0</v>
      </c>
      <c r="U19" s="48">
        <v>0</v>
      </c>
      <c r="V19" s="51">
        <v>0</v>
      </c>
      <c r="W19" s="50">
        <v>0</v>
      </c>
    </row>
    <row r="20" spans="1:23" ht="27.75" customHeight="1">
      <c r="A20" s="45" t="s">
        <v>35</v>
      </c>
      <c r="B20" s="46">
        <v>1056</v>
      </c>
      <c r="C20" s="47">
        <v>411</v>
      </c>
      <c r="D20" s="46">
        <v>1056</v>
      </c>
      <c r="E20" s="47">
        <v>358</v>
      </c>
      <c r="F20" s="46">
        <v>1056</v>
      </c>
      <c r="G20" s="48">
        <v>305</v>
      </c>
      <c r="H20" s="46">
        <v>1056</v>
      </c>
      <c r="I20" s="47">
        <v>252</v>
      </c>
      <c r="J20" s="46">
        <v>1056</v>
      </c>
      <c r="K20" s="48">
        <v>200</v>
      </c>
      <c r="L20" s="49">
        <v>1056</v>
      </c>
      <c r="M20" s="47">
        <v>160</v>
      </c>
      <c r="N20" s="49">
        <v>1056</v>
      </c>
      <c r="O20" s="48">
        <v>110</v>
      </c>
      <c r="P20" s="49">
        <v>1056</v>
      </c>
      <c r="Q20" s="48">
        <v>70</v>
      </c>
      <c r="R20" s="49">
        <v>1056</v>
      </c>
      <c r="S20" s="48">
        <v>30</v>
      </c>
      <c r="T20" s="51">
        <v>0</v>
      </c>
      <c r="U20" s="48">
        <v>0</v>
      </c>
      <c r="V20" s="51">
        <v>0</v>
      </c>
      <c r="W20" s="50">
        <v>0</v>
      </c>
    </row>
    <row r="21" spans="1:23" ht="26.25" customHeight="1">
      <c r="A21" s="45" t="s">
        <v>36</v>
      </c>
      <c r="B21" s="63">
        <v>1500</v>
      </c>
      <c r="C21" s="64">
        <v>175</v>
      </c>
      <c r="D21" s="63">
        <v>1500</v>
      </c>
      <c r="E21" s="64">
        <v>148</v>
      </c>
      <c r="F21" s="63">
        <v>1500</v>
      </c>
      <c r="G21" s="65">
        <v>123</v>
      </c>
      <c r="H21" s="63">
        <v>1500</v>
      </c>
      <c r="I21" s="64">
        <v>92</v>
      </c>
      <c r="J21" s="63">
        <v>1500</v>
      </c>
      <c r="K21" s="65">
        <v>55</v>
      </c>
      <c r="L21" s="66">
        <v>1500</v>
      </c>
      <c r="M21" s="64">
        <v>15</v>
      </c>
      <c r="N21" s="78">
        <v>0</v>
      </c>
      <c r="O21" s="61">
        <v>0</v>
      </c>
      <c r="P21" s="78">
        <v>0</v>
      </c>
      <c r="Q21" s="61">
        <v>0</v>
      </c>
      <c r="R21" s="78">
        <v>0</v>
      </c>
      <c r="S21" s="61">
        <v>0</v>
      </c>
      <c r="T21" s="78">
        <v>0</v>
      </c>
      <c r="U21" s="61">
        <v>0</v>
      </c>
      <c r="V21" s="78">
        <v>0</v>
      </c>
      <c r="W21" s="62">
        <v>0</v>
      </c>
    </row>
    <row r="22" spans="1:23" ht="27.75" customHeight="1">
      <c r="A22" s="98" t="s">
        <v>38</v>
      </c>
      <c r="B22" s="68">
        <f aca="true" t="shared" si="1" ref="B22:W22">SUM(B18:B21)</f>
        <v>11340</v>
      </c>
      <c r="C22" s="68">
        <f t="shared" si="1"/>
        <v>3661</v>
      </c>
      <c r="D22" s="68">
        <f t="shared" si="1"/>
        <v>11340</v>
      </c>
      <c r="E22" s="68">
        <f t="shared" si="1"/>
        <v>3164</v>
      </c>
      <c r="F22" s="68">
        <f t="shared" si="1"/>
        <v>11340</v>
      </c>
      <c r="G22" s="68">
        <f t="shared" si="1"/>
        <v>2646</v>
      </c>
      <c r="H22" s="68">
        <f t="shared" si="1"/>
        <v>11340</v>
      </c>
      <c r="I22" s="68">
        <f t="shared" si="1"/>
        <v>2108</v>
      </c>
      <c r="J22" s="68">
        <f t="shared" si="1"/>
        <v>11340</v>
      </c>
      <c r="K22" s="68">
        <f t="shared" si="1"/>
        <v>1580</v>
      </c>
      <c r="L22" s="69">
        <f t="shared" si="1"/>
        <v>11340</v>
      </c>
      <c r="M22" s="79">
        <f t="shared" si="1"/>
        <v>1058</v>
      </c>
      <c r="N22" s="69">
        <f t="shared" si="1"/>
        <v>9840</v>
      </c>
      <c r="O22" s="69">
        <f t="shared" si="1"/>
        <v>551</v>
      </c>
      <c r="P22" s="69">
        <f t="shared" si="1"/>
        <v>6096</v>
      </c>
      <c r="Q22" s="69">
        <f t="shared" si="1"/>
        <v>70</v>
      </c>
      <c r="R22" s="69">
        <f t="shared" si="1"/>
        <v>1056</v>
      </c>
      <c r="S22" s="69">
        <f t="shared" si="1"/>
        <v>30</v>
      </c>
      <c r="T22" s="69">
        <f t="shared" si="1"/>
        <v>0</v>
      </c>
      <c r="U22" s="69">
        <f t="shared" si="1"/>
        <v>0</v>
      </c>
      <c r="V22" s="69">
        <f t="shared" si="1"/>
        <v>0</v>
      </c>
      <c r="W22" s="70">
        <f t="shared" si="1"/>
        <v>0</v>
      </c>
    </row>
    <row r="23" spans="1:23" ht="27.75" customHeight="1" thickBot="1">
      <c r="A23" s="99"/>
      <c r="B23" s="91">
        <f>B22+C22</f>
        <v>15001</v>
      </c>
      <c r="C23" s="92"/>
      <c r="D23" s="91">
        <f>D22+E22</f>
        <v>14504</v>
      </c>
      <c r="E23" s="92"/>
      <c r="F23" s="91">
        <f>F22+G22</f>
        <v>13986</v>
      </c>
      <c r="G23" s="92"/>
      <c r="H23" s="91">
        <f>H22+I22</f>
        <v>13448</v>
      </c>
      <c r="I23" s="92"/>
      <c r="J23" s="91">
        <f>J22+K22</f>
        <v>12920</v>
      </c>
      <c r="K23" s="92"/>
      <c r="L23" s="91">
        <f>L22+M22</f>
        <v>12398</v>
      </c>
      <c r="M23" s="93"/>
      <c r="N23" s="85">
        <f>N22+O22</f>
        <v>10391</v>
      </c>
      <c r="O23" s="94"/>
      <c r="P23" s="85">
        <f>P22+Q22</f>
        <v>6166</v>
      </c>
      <c r="Q23" s="94"/>
      <c r="R23" s="85">
        <f>R22+S22</f>
        <v>1086</v>
      </c>
      <c r="S23" s="94"/>
      <c r="T23" s="85">
        <f>T22+U22</f>
        <v>0</v>
      </c>
      <c r="U23" s="94"/>
      <c r="V23" s="85">
        <f>V22+W22</f>
        <v>0</v>
      </c>
      <c r="W23" s="86"/>
    </row>
    <row r="24" spans="1:23" ht="27.75" customHeight="1" thickBot="1">
      <c r="A24" s="52" t="s">
        <v>37</v>
      </c>
      <c r="B24" s="53">
        <f aca="true" t="shared" si="2" ref="B24:W24">B22+B16</f>
        <v>402840</v>
      </c>
      <c r="C24" s="53">
        <f t="shared" si="2"/>
        <v>54975</v>
      </c>
      <c r="D24" s="53">
        <f t="shared" si="2"/>
        <v>397840</v>
      </c>
      <c r="E24" s="53">
        <f t="shared" si="2"/>
        <v>51174</v>
      </c>
      <c r="F24" s="53">
        <f t="shared" si="2"/>
        <v>447840</v>
      </c>
      <c r="G24" s="53">
        <f t="shared" si="2"/>
        <v>48071</v>
      </c>
      <c r="H24" s="53">
        <f t="shared" si="2"/>
        <v>472840</v>
      </c>
      <c r="I24" s="53">
        <f t="shared" si="2"/>
        <v>44210</v>
      </c>
      <c r="J24" s="53">
        <f t="shared" si="2"/>
        <v>312840</v>
      </c>
      <c r="K24" s="53">
        <f t="shared" si="2"/>
        <v>39733</v>
      </c>
      <c r="L24" s="53">
        <f t="shared" si="2"/>
        <v>312840</v>
      </c>
      <c r="M24" s="80">
        <f t="shared" si="2"/>
        <v>35520</v>
      </c>
      <c r="N24" s="53">
        <f t="shared" si="2"/>
        <v>309840</v>
      </c>
      <c r="O24" s="53">
        <f t="shared" si="2"/>
        <v>30264</v>
      </c>
      <c r="P24" s="53">
        <f t="shared" si="2"/>
        <v>306096</v>
      </c>
      <c r="Q24" s="53">
        <f t="shared" si="2"/>
        <v>24634</v>
      </c>
      <c r="R24" s="53">
        <f t="shared" si="2"/>
        <v>301056</v>
      </c>
      <c r="S24" s="53">
        <f t="shared" si="2"/>
        <v>18746</v>
      </c>
      <c r="T24" s="53">
        <f t="shared" si="2"/>
        <v>250000</v>
      </c>
      <c r="U24" s="53">
        <f t="shared" si="2"/>
        <v>12336</v>
      </c>
      <c r="V24" s="53">
        <f t="shared" si="2"/>
        <v>170000</v>
      </c>
      <c r="W24" s="71">
        <f t="shared" si="2"/>
        <v>6650</v>
      </c>
    </row>
    <row r="25" spans="1:23" ht="27.75" customHeight="1" thickBot="1">
      <c r="A25" s="54" t="s">
        <v>30</v>
      </c>
      <c r="B25" s="87">
        <f>B24+C24</f>
        <v>457815</v>
      </c>
      <c r="C25" s="88"/>
      <c r="D25" s="87">
        <f>D24+E24</f>
        <v>449014</v>
      </c>
      <c r="E25" s="89"/>
      <c r="F25" s="87">
        <f>F24+G24</f>
        <v>495911</v>
      </c>
      <c r="G25" s="88"/>
      <c r="H25" s="90">
        <f>H24+I24</f>
        <v>517050</v>
      </c>
      <c r="I25" s="89"/>
      <c r="J25" s="87">
        <f>J24+K24</f>
        <v>352573</v>
      </c>
      <c r="K25" s="88"/>
      <c r="L25" s="90">
        <f>L24+M24</f>
        <v>348360</v>
      </c>
      <c r="M25" s="89"/>
      <c r="N25" s="82">
        <f>N24+O24</f>
        <v>340104</v>
      </c>
      <c r="O25" s="83"/>
      <c r="P25" s="82">
        <f>P24+Q24</f>
        <v>330730</v>
      </c>
      <c r="Q25" s="83"/>
      <c r="R25" s="82">
        <f>R24+S24</f>
        <v>319802</v>
      </c>
      <c r="S25" s="83"/>
      <c r="T25" s="82">
        <f>T24+U24</f>
        <v>262336</v>
      </c>
      <c r="U25" s="83"/>
      <c r="V25" s="82">
        <f>V24+W24</f>
        <v>176650</v>
      </c>
      <c r="W25" s="84"/>
    </row>
    <row r="26" ht="18" customHeight="1">
      <c r="A26" s="55"/>
    </row>
    <row r="27" spans="1:23" ht="12.75">
      <c r="A27" s="67"/>
      <c r="B27" s="73"/>
      <c r="C27" s="58"/>
      <c r="D27" s="73"/>
      <c r="E27" s="58"/>
      <c r="F27" s="73"/>
      <c r="H27" s="73"/>
      <c r="I27" s="72"/>
      <c r="J27" s="73"/>
      <c r="K27" s="12"/>
      <c r="L27" s="73"/>
      <c r="M27" s="12"/>
      <c r="N27" s="73"/>
      <c r="O27" s="12"/>
      <c r="P27" s="73"/>
      <c r="Q27" s="12"/>
      <c r="R27" s="73"/>
      <c r="S27" s="12"/>
      <c r="T27" s="73"/>
      <c r="U27" s="12"/>
      <c r="V27" s="73"/>
      <c r="W27" s="12"/>
    </row>
    <row r="28" spans="1:15" ht="12.75">
      <c r="A28" s="56"/>
      <c r="B28" s="58"/>
      <c r="C28" s="58"/>
      <c r="D28" s="58"/>
      <c r="E28" s="58"/>
      <c r="K28" s="12"/>
      <c r="M28" s="12"/>
      <c r="O28" s="12"/>
    </row>
    <row r="30" spans="1:22" ht="12.7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8"/>
      <c r="N30" s="58"/>
      <c r="O30" s="12"/>
      <c r="P30" s="58"/>
      <c r="R30" s="58"/>
      <c r="T30" s="58"/>
      <c r="V30" s="58"/>
    </row>
    <row r="31" spans="1:22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N31" s="58"/>
      <c r="P31" s="58"/>
      <c r="R31" s="58"/>
      <c r="T31" s="58"/>
      <c r="V31" s="58"/>
    </row>
  </sheetData>
  <sheetProtection/>
  <mergeCells count="48">
    <mergeCell ref="B4:W4"/>
    <mergeCell ref="B5:C5"/>
    <mergeCell ref="D5:E5"/>
    <mergeCell ref="F5:G5"/>
    <mergeCell ref="H5:I5"/>
    <mergeCell ref="J5:K5"/>
    <mergeCell ref="L5:M5"/>
    <mergeCell ref="N5:O5"/>
    <mergeCell ref="P5:Q5"/>
    <mergeCell ref="T5:U5"/>
    <mergeCell ref="V5:W5"/>
    <mergeCell ref="A16:A17"/>
    <mergeCell ref="B17:C17"/>
    <mergeCell ref="D17:E17"/>
    <mergeCell ref="F17:G17"/>
    <mergeCell ref="H17:I17"/>
    <mergeCell ref="J17:K17"/>
    <mergeCell ref="L17:M17"/>
    <mergeCell ref="A4:A6"/>
    <mergeCell ref="A22:A23"/>
    <mergeCell ref="B23:C23"/>
    <mergeCell ref="D23:E23"/>
    <mergeCell ref="F23:G23"/>
    <mergeCell ref="H23:I23"/>
    <mergeCell ref="R5:S5"/>
    <mergeCell ref="T23:U23"/>
    <mergeCell ref="N17:O17"/>
    <mergeCell ref="P17:Q17"/>
    <mergeCell ref="R17:S17"/>
    <mergeCell ref="T17:U17"/>
    <mergeCell ref="V17:W17"/>
    <mergeCell ref="P25:Q25"/>
    <mergeCell ref="R25:S25"/>
    <mergeCell ref="J23:K23"/>
    <mergeCell ref="L23:M23"/>
    <mergeCell ref="N23:O23"/>
    <mergeCell ref="P23:Q23"/>
    <mergeCell ref="R23:S23"/>
    <mergeCell ref="T25:U25"/>
    <mergeCell ref="V25:W25"/>
    <mergeCell ref="V23:W23"/>
    <mergeCell ref="B25:C25"/>
    <mergeCell ref="D25:E25"/>
    <mergeCell ref="F25:G25"/>
    <mergeCell ref="H25:I25"/>
    <mergeCell ref="J25:K25"/>
    <mergeCell ref="L25:M25"/>
    <mergeCell ref="N25:O25"/>
  </mergeCells>
  <printOptions/>
  <pageMargins left="0.11811023622047245" right="0.11811023622047245" top="0.3937007874015748" bottom="0.3937007874015748" header="0.31496062992125984" footer="0.31496062992125984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Berka</dc:creator>
  <cp:keywords/>
  <dc:description/>
  <cp:lastModifiedBy>Lindovská Jana</cp:lastModifiedBy>
  <cp:lastPrinted>2013-11-13T13:33:05Z</cp:lastPrinted>
  <dcterms:created xsi:type="dcterms:W3CDTF">2007-11-22T07:52:31Z</dcterms:created>
  <dcterms:modified xsi:type="dcterms:W3CDTF">2015-11-23T09:55:38Z</dcterms:modified>
  <cp:category/>
  <cp:version/>
  <cp:contentType/>
  <cp:contentStatus/>
</cp:coreProperties>
</file>