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60" windowHeight="8100" tabRatio="602" activeTab="0"/>
  </bookViews>
  <sheets>
    <sheet name="provizorium 2016" sheetId="1" r:id="rId1"/>
  </sheets>
  <definedNames>
    <definedName name="_xlnm.Print_Area" localSheetId="0">'provizorium 2016'!$B$1:$C$245</definedName>
  </definedNames>
  <calcPr fullCalcOnLoad="1"/>
</workbook>
</file>

<file path=xl/sharedStrings.xml><?xml version="1.0" encoding="utf-8"?>
<sst xmlns="http://schemas.openxmlformats.org/spreadsheetml/2006/main" count="226" uniqueCount="210">
  <si>
    <t>skupina 1-Zeměd.a les.hosp.</t>
  </si>
  <si>
    <t xml:space="preserve"> 2329 Odv.a čištění odp.vod j.n.</t>
  </si>
  <si>
    <t>skupina 3-Služby pro obyvat.</t>
  </si>
  <si>
    <t xml:space="preserve">         -"-           - ZOO</t>
  </si>
  <si>
    <t>skupina 4-Sociální věci</t>
  </si>
  <si>
    <t>skupina 5-Obrana,bezpečnost</t>
  </si>
  <si>
    <t>C e l k e m   běžné výdaje</t>
  </si>
  <si>
    <t xml:space="preserve">         Konsolidace výdajů</t>
  </si>
  <si>
    <t>C e l k e m   běžné výdaje po konsol.</t>
  </si>
  <si>
    <t xml:space="preserve">         výdaje sociálního fondu</t>
  </si>
  <si>
    <t xml:space="preserve">         Divadlo loutek Ostrava</t>
  </si>
  <si>
    <t>str. 1</t>
  </si>
  <si>
    <t>str. 5</t>
  </si>
  <si>
    <t>skupina 6-vš.veřejná správa a sl.</t>
  </si>
  <si>
    <t xml:space="preserve"> 2219 Ost.zálež.poz.komunikací</t>
  </si>
  <si>
    <t xml:space="preserve"> 2223 Bezpečnost silničního provozu </t>
  </si>
  <si>
    <t xml:space="preserve">         VÍTKOVICE ARÉNA, a.s.</t>
  </si>
  <si>
    <t xml:space="preserve">         Odbor vnitř.věcí-orient. značení</t>
  </si>
  <si>
    <t xml:space="preserve"> 2339 Zál.vod.toků a vod.děl j.n.</t>
  </si>
  <si>
    <t>oddíl,paragraf           (v tis. Kč)</t>
  </si>
  <si>
    <t>oddíl,paragraf       (v tis. Kč)</t>
  </si>
  <si>
    <t xml:space="preserve">         Ostravské výstavy, a.s.</t>
  </si>
  <si>
    <t xml:space="preserve"> 2212 Silnice - Ostr.komunikace, a.s.</t>
  </si>
  <si>
    <t xml:space="preserve">          KOORDINÁTOR ODIS s.r.o.</t>
  </si>
  <si>
    <t>str. 3</t>
  </si>
  <si>
    <t xml:space="preserve">         Vojenské sdružení rehabilit.</t>
  </si>
  <si>
    <t xml:space="preserve">         DK AKORD Ostrava-Jih</t>
  </si>
  <si>
    <t xml:space="preserve">         rezervy celkem</t>
  </si>
  <si>
    <t xml:space="preserve"> 2141 Vnitřní obchod</t>
  </si>
  <si>
    <t xml:space="preserve">          OIS, s.r.o., neinv.transfer</t>
  </si>
  <si>
    <t>str. 6</t>
  </si>
  <si>
    <t>str.8</t>
  </si>
  <si>
    <t xml:space="preserve">         DK města Ostravy, a.s.</t>
  </si>
  <si>
    <t xml:space="preserve"> 2310 Pitná voda - odbor investiční</t>
  </si>
  <si>
    <t xml:space="preserve">         DK Poklad, s.r.o.</t>
  </si>
  <si>
    <t xml:space="preserve">         OFR </t>
  </si>
  <si>
    <t xml:space="preserve">          Lidová konzervatoř a Múz.škola</t>
  </si>
  <si>
    <t xml:space="preserve">         Odbor hospodářské správy</t>
  </si>
  <si>
    <t xml:space="preserve">         odbor projektů IT sl.a out. (134)</t>
  </si>
  <si>
    <t xml:space="preserve"> 2221 Provoz veřejné silniční dopravy</t>
  </si>
  <si>
    <t xml:space="preserve">          dopravní obslužnost - DPO a.s.</t>
  </si>
  <si>
    <t xml:space="preserve"> </t>
  </si>
  <si>
    <t xml:space="preserve">         běžné výdaje ORJ 161</t>
  </si>
  <si>
    <t xml:space="preserve">         Investiční odbor</t>
  </si>
  <si>
    <t xml:space="preserve">         Majetkový odbor</t>
  </si>
  <si>
    <t xml:space="preserve">        OFR</t>
  </si>
  <si>
    <t>skupina 2-Průmysl a ost.odv.hosp.</t>
  </si>
  <si>
    <t xml:space="preserve"> 2321 Odvádění a čišť.odp.vod - OI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</si>
  <si>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</si>
  <si>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MěPO</t>
  </si>
  <si>
    <t xml:space="preserve">         OFR</t>
  </si>
  <si>
    <t xml:space="preserve">         majetkový odbor</t>
  </si>
  <si>
    <t xml:space="preserve">        odměny, odvody, ost.platby</t>
  </si>
  <si>
    <t xml:space="preserve">        zahr. cestovné - KP</t>
  </si>
  <si>
    <t xml:space="preserve">        platy, odvody, ost.platby</t>
  </si>
  <si>
    <t xml:space="preserve">         OHS</t>
  </si>
  <si>
    <t xml:space="preserve">        Odbor vnitřních věcí</t>
  </si>
  <si>
    <t xml:space="preserve">        platy,odvody, ost. platby</t>
  </si>
  <si>
    <t xml:space="preserve">        výdaje soc. fondu</t>
  </si>
  <si>
    <t xml:space="preserve">        výdaje na správu</t>
  </si>
  <si>
    <t xml:space="preserve"> 2191 Mezinárodní spolupráce </t>
  </si>
  <si>
    <t xml:space="preserve"> 1014 Ozdr.zv.a zvl.veter.péče</t>
  </si>
  <si>
    <t xml:space="preserve">         Oodbor hospodářské správy</t>
  </si>
  <si>
    <t xml:space="preserve"> 1019 Ost.zem.a potr.čin. a rozvoj</t>
  </si>
  <si>
    <t xml:space="preserve"> 1031 Pěsteb.čin.-OML, s.r.o.</t>
  </si>
  <si>
    <t xml:space="preserve">         Odbor ochrany živ.prostředí</t>
  </si>
  <si>
    <t xml:space="preserve">         Útulek pro psy-MěPO</t>
  </si>
  <si>
    <t xml:space="preserve">         platy, odvody a ost. platby</t>
  </si>
  <si>
    <t xml:space="preserve">         Kancelář primátora</t>
  </si>
  <si>
    <t xml:space="preserve"> 3119 Ost.zál.předšk.vých.a ZV</t>
  </si>
  <si>
    <t xml:space="preserve"> 3149 Ost.zař.souvis.s vých.mládeže</t>
  </si>
  <si>
    <t xml:space="preserve"> 3211 Čin.vys. škol-stipendia</t>
  </si>
  <si>
    <t xml:space="preserve"> 3299 Ostatní záležitosti vzdělávání</t>
  </si>
  <si>
    <t xml:space="preserve"> 3311 Divadelní činnost - NDM</t>
  </si>
  <si>
    <t xml:space="preserve"> 3312 Hudební činnost - JFO</t>
  </si>
  <si>
    <t xml:space="preserve"> 3314 Čin.knihovnické- KMO</t>
  </si>
  <si>
    <t xml:space="preserve"> 3319 Ostatní záležitosti kultury</t>
  </si>
  <si>
    <t xml:space="preserve"> 3322 Zachování kult.památek - OD</t>
  </si>
  <si>
    <t xml:space="preserve"> 3326 Zachování a obnova hodnot</t>
  </si>
  <si>
    <t xml:space="preserve"> 3392 Zájmová činnost v kultuře</t>
  </si>
  <si>
    <t xml:space="preserve"> 3419 Ostatní tělovýchovná činnost</t>
  </si>
  <si>
    <t xml:space="preserve"> 3421 Využití vol.času děti, mládeže</t>
  </si>
  <si>
    <t xml:space="preserve"> 3513 Lék.služba první pom.</t>
  </si>
  <si>
    <t xml:space="preserve"> 3522 Ostatní nemocnice - MNO</t>
  </si>
  <si>
    <t xml:space="preserve"> 3539 Ost. zdrav.zařízení </t>
  </si>
  <si>
    <t xml:space="preserve"> 3549 Ost.spec.zdrav.péče</t>
  </si>
  <si>
    <t xml:space="preserve"> 3569 Ost.správa ve zdrav.-recepty</t>
  </si>
  <si>
    <t xml:space="preserve"> 3599 Ost. činnost ve zdravotnictví</t>
  </si>
  <si>
    <t xml:space="preserve"> 3612 Bytové hospodářství </t>
  </si>
  <si>
    <t xml:space="preserve"> 3631 Veřejné osvětlení</t>
  </si>
  <si>
    <t xml:space="preserve"> 3635 Územ. plánování-inv.odbor</t>
  </si>
  <si>
    <t xml:space="preserve"> 3639 Kom.sl.a územní rozvoj - OFR</t>
  </si>
  <si>
    <t xml:space="preserve"> 3699 Ost.zál.bydl.KS a úz.r. - KP</t>
  </si>
  <si>
    <t xml:space="preserve"> 3716 Monitoring ochr.ovzduší</t>
  </si>
  <si>
    <t xml:space="preserve"> 3719 Činnost k ochraně ovzduší</t>
  </si>
  <si>
    <t xml:space="preserve"> 3722 Sběr a svoz komun. odpadu</t>
  </si>
  <si>
    <t xml:space="preserve"> 3725 Využ. a zneškodň. kom. odp.</t>
  </si>
  <si>
    <t xml:space="preserve"> 3733 Monitoring půdy a p.vody</t>
  </si>
  <si>
    <t xml:space="preserve"> 3739 Ost.ochrana půdy a sp.v.</t>
  </si>
  <si>
    <t xml:space="preserve"> 3741 Ochrana druhů a stanovišť</t>
  </si>
  <si>
    <t xml:space="preserve"> 3745 Veřejná zeleň </t>
  </si>
  <si>
    <t xml:space="preserve"> 3769 - ost. správa v ochraně ŽP</t>
  </si>
  <si>
    <t xml:space="preserve"> 3792 Ekol.výchova a osvěta</t>
  </si>
  <si>
    <t xml:space="preserve"> 4319 Ostatní - sociální poradenství</t>
  </si>
  <si>
    <t xml:space="preserve"> 4332 Zařízení pro pěst.péči</t>
  </si>
  <si>
    <t xml:space="preserve"> 4339 Ost.soc.péče a pomoc rodině</t>
  </si>
  <si>
    <t xml:space="preserve"> 4351 Osobní asistence</t>
  </si>
  <si>
    <t xml:space="preserve"> 4354 Chráněné bydlení</t>
  </si>
  <si>
    <t xml:space="preserve"> 4355 Týdenní stacionáře Čtyřlístek</t>
  </si>
  <si>
    <t xml:space="preserve"> 4358 soc.služby</t>
  </si>
  <si>
    <t xml:space="preserve"> 4359 Ost.sl.a čin.v obl.soc.péče - OD</t>
  </si>
  <si>
    <t xml:space="preserve"> 4376 Sl.násl.péče,konkt.centra    </t>
  </si>
  <si>
    <t xml:space="preserve"> 4377 Soc.terapeut.dílny - Čtyřlístek</t>
  </si>
  <si>
    <t xml:space="preserve"> 4399 Ost.zál.soc.věcí a pol.zaměst.</t>
  </si>
  <si>
    <t xml:space="preserve"> 5279 Zálež.krizového řízení j.n.</t>
  </si>
  <si>
    <t xml:space="preserve"> 5311 Bezp.a veř.pořádek -MěPO</t>
  </si>
  <si>
    <t xml:space="preserve"> 5399 Ost.záležaitosti bezpečnosti</t>
  </si>
  <si>
    <t xml:space="preserve"> 5511 Požární ochrana -HZSMO</t>
  </si>
  <si>
    <t xml:space="preserve"> 5512 Požární ochrana-HZSMO-JSDH</t>
  </si>
  <si>
    <t xml:space="preserve"> 5519 Ostatní zál. požární ochrany</t>
  </si>
  <si>
    <t xml:space="preserve"> 6112 Zastupitelstva obcí - OHS</t>
  </si>
  <si>
    <t xml:space="preserve"> 6171 Činnost místní správy</t>
  </si>
  <si>
    <t xml:space="preserve"> 6211 Archivní činnost </t>
  </si>
  <si>
    <t xml:space="preserve"> 6223 Mezinárodní spolupráce - KP</t>
  </si>
  <si>
    <t xml:space="preserve"> 6310 Obecné výdaje z fin.operací OHS</t>
  </si>
  <si>
    <t xml:space="preserve"> 6320 Pojištění funkč.nespecifikované</t>
  </si>
  <si>
    <t xml:space="preserve"> 6330 převody vl.fondům  OHS </t>
  </si>
  <si>
    <t xml:space="preserve"> 6399 Ost.finanční operace </t>
  </si>
  <si>
    <t xml:space="preserve"> 6409 Ostatní činnosti  j.n.</t>
  </si>
  <si>
    <t xml:space="preserve">                   -"-                    ostatní</t>
  </si>
  <si>
    <t xml:space="preserve"> 2229 Ostatní záležitosti v silniční dopravě</t>
  </si>
  <si>
    <t xml:space="preserve"> 2246 Ostatní záležitosti železniční dopravy</t>
  </si>
  <si>
    <t xml:space="preserve"> 2299 Ostatní záležitosti v dopravě</t>
  </si>
  <si>
    <t xml:space="preserve">         Komorní scéna Aréna</t>
  </si>
  <si>
    <t xml:space="preserve">         Divadelní společnost  Petra Bezruče</t>
  </si>
  <si>
    <t xml:space="preserve">         Janáčkův máj, o.p.s.</t>
  </si>
  <si>
    <t xml:space="preserve"> 3315 Čin.muzeí a galerií - Ostravské muzeum</t>
  </si>
  <si>
    <t xml:space="preserve">          Městská galerie</t>
  </si>
  <si>
    <t xml:space="preserve"> 3349 Ostatní záležitosti sdělovacích prostředků</t>
  </si>
  <si>
    <t xml:space="preserve"> 3412 Sport.a rekr.zařízení města Ostavy., s.r.o.</t>
  </si>
  <si>
    <t xml:space="preserve"> 3429 Ost.záj.činnost a rekreace</t>
  </si>
  <si>
    <t xml:space="preserve"> 3519 Ostatní ambulantní péče </t>
  </si>
  <si>
    <t xml:space="preserve"> 3529 Ost.úst. péče  - Dětské  centrum Domeček </t>
  </si>
  <si>
    <t xml:space="preserve"> 3534 Doprava ve zdravotnictví</t>
  </si>
  <si>
    <t xml:space="preserve"> 3633 Výstavba a údržba inž.síti</t>
  </si>
  <si>
    <t xml:space="preserve"> 3399 Ostatní  záležitosti  kultury</t>
  </si>
  <si>
    <t xml:space="preserve"> 5599 Ostatní záležitosti PO a IZS   </t>
  </si>
  <si>
    <t>v tis.Kč</t>
  </si>
  <si>
    <t xml:space="preserve">oddíl,paragraf          </t>
  </si>
  <si>
    <t xml:space="preserve"> 1036 Správa v lesním hospodářství</t>
  </si>
  <si>
    <t xml:space="preserve">          Kancelář primátora</t>
  </si>
  <si>
    <t xml:space="preserve"> 3111 Předškolní zařízení</t>
  </si>
  <si>
    <t xml:space="preserve">         běžné výdaje ORJ 136</t>
  </si>
  <si>
    <t xml:space="preserve"> 5273 Ostatní správa v oblasti krizového řízení</t>
  </si>
  <si>
    <t xml:space="preserve">        odměny firmě eCENTRE vč.pohoštění na konferencích </t>
  </si>
  <si>
    <t xml:space="preserve">         Odbor strategického rozvoje</t>
  </si>
  <si>
    <t xml:space="preserve"> 2143 Cestovní ruch - odbor strategického rozvoje</t>
  </si>
  <si>
    <t xml:space="preserve">         odbor kultury, sportu a volnočasových aktivit</t>
  </si>
  <si>
    <t xml:space="preserve">         odbor strategického rozvoje</t>
  </si>
  <si>
    <t xml:space="preserve">         ÚHA a stavebního řádu</t>
  </si>
  <si>
    <t xml:space="preserve">         Odbor dopravy</t>
  </si>
  <si>
    <t xml:space="preserve">         Odbor ÚHA a stavebního řádu</t>
  </si>
  <si>
    <t xml:space="preserve">                                 odbor ÚHA a stavebního řádu</t>
  </si>
  <si>
    <r>
      <t xml:space="preserve"> 3636 Územní rozvoj-odbor strategického </t>
    </r>
    <r>
      <rPr>
        <sz val="10"/>
        <rFont val="Arial CE"/>
        <family val="0"/>
      </rPr>
      <t>rozvoje</t>
    </r>
  </si>
  <si>
    <t>4350 Domovy pro seniory</t>
  </si>
  <si>
    <r>
      <t xml:space="preserve">        </t>
    </r>
    <r>
      <rPr>
        <sz val="10"/>
        <rFont val="Arial CE"/>
        <family val="0"/>
      </rPr>
      <t>Domov Sluníčko</t>
    </r>
  </si>
  <si>
    <r>
      <t xml:space="preserve">       </t>
    </r>
    <r>
      <rPr>
        <sz val="10"/>
        <rFont val="Arial CE"/>
        <family val="0"/>
      </rPr>
      <t xml:space="preserve"> Domov Slunovrat</t>
    </r>
  </si>
  <si>
    <r>
      <t xml:space="preserve">        </t>
    </r>
    <r>
      <rPr>
        <sz val="10"/>
        <rFont val="Arial CE"/>
        <family val="0"/>
      </rPr>
      <t>Domov Čujkovova</t>
    </r>
  </si>
  <si>
    <r>
      <t xml:space="preserve">        </t>
    </r>
    <r>
      <rPr>
        <sz val="10"/>
        <rFont val="Arial CE"/>
        <family val="0"/>
      </rPr>
      <t>Domov Korýtko</t>
    </r>
  </si>
  <si>
    <t xml:space="preserve">        Domov Slunečnice</t>
  </si>
  <si>
    <r>
      <t xml:space="preserve">        </t>
    </r>
    <r>
      <rPr>
        <sz val="10"/>
        <rFont val="Arial CE"/>
        <family val="0"/>
      </rPr>
      <t>Domov pro seniory Kamenec</t>
    </r>
  </si>
  <si>
    <t xml:space="preserve">        Domov pro seniory IRIS</t>
  </si>
  <si>
    <r>
      <t xml:space="preserve">      </t>
    </r>
    <r>
      <rPr>
        <sz val="10"/>
        <rFont val="Arial CE"/>
        <family val="0"/>
      </rPr>
      <t xml:space="preserve">  rezerva na platy pro PO</t>
    </r>
  </si>
  <si>
    <t xml:space="preserve">         domovy</t>
  </si>
  <si>
    <t xml:space="preserve"> 4356 Čtyřlístek-centr.pro zdrav.post.</t>
  </si>
  <si>
    <t xml:space="preserve">         Domov Sluníčko</t>
  </si>
  <si>
    <t xml:space="preserve">         Domov Slunovrat</t>
  </si>
  <si>
    <t xml:space="preserve">         Domov Čujkovova</t>
  </si>
  <si>
    <t xml:space="preserve">         Domov Korýtko</t>
  </si>
  <si>
    <t xml:space="preserve">         Domov Slunečnice</t>
  </si>
  <si>
    <t xml:space="preserve">         Čtyřlístek-centr.pro zdrav.post.</t>
  </si>
  <si>
    <t xml:space="preserve"> 4357 odbor soc.věcí, zdravotnictví a vzdělanosti</t>
  </si>
  <si>
    <t xml:space="preserve">         Domov Magnolie</t>
  </si>
  <si>
    <t xml:space="preserve"> 4379 Ost.služby a činn.v obl.soc. prevence</t>
  </si>
  <si>
    <t xml:space="preserve">         odbor financí a rozpočtu</t>
  </si>
  <si>
    <t xml:space="preserve">         účelové neinvestiční dotace MO</t>
  </si>
  <si>
    <t xml:space="preserve">         neúčelové neinvestiční dotace MO</t>
  </si>
  <si>
    <t xml:space="preserve">         dotace na investiční výdaje MO</t>
  </si>
  <si>
    <t xml:space="preserve">        Odbor hospodářské správy (130)</t>
  </si>
  <si>
    <t xml:space="preserve">        Odbor hospodářské správy (136)</t>
  </si>
  <si>
    <t xml:space="preserve">         platy, odvody, ost. platby</t>
  </si>
  <si>
    <t xml:space="preserve">         odbor hospodářské správy</t>
  </si>
  <si>
    <t xml:space="preserve"> 3291 Mezinárodní spolupráce ve vzdělávání</t>
  </si>
  <si>
    <t xml:space="preserve"> 3515 Speciální zdravotnická  péče</t>
  </si>
  <si>
    <t xml:space="preserve">         Odbor SVZV</t>
  </si>
  <si>
    <t xml:space="preserve">                                 ÚHA a stavebního rozvoje                                      </t>
  </si>
  <si>
    <t xml:space="preserve"> 3744 Protier., protilavinová a protipožární ochr.</t>
  </si>
  <si>
    <t xml:space="preserve">         Odbor hospodářské správy majetku</t>
  </si>
  <si>
    <t xml:space="preserve"> 4349 Ost.soc.péče odbor SVZV</t>
  </si>
  <si>
    <t xml:space="preserve">                                odbor KSV</t>
  </si>
  <si>
    <t xml:space="preserve">         odbor SVZV</t>
  </si>
  <si>
    <t xml:space="preserve"> 5212 Ochrana obyvatelstva </t>
  </si>
  <si>
    <t xml:space="preserve">        Odbor SVZV</t>
  </si>
  <si>
    <t xml:space="preserve">        Odbor strategického rozvoje</t>
  </si>
  <si>
    <t xml:space="preserve">         Odbor projek.IT služ.a out. </t>
  </si>
  <si>
    <t xml:space="preserve">        Odbor projek.IT služ.a out. (133) </t>
  </si>
  <si>
    <t xml:space="preserve">        Odbor projek.IT služ.a out. (134)</t>
  </si>
  <si>
    <t xml:space="preserve">         OSR</t>
  </si>
  <si>
    <t>Příloha č. 17</t>
  </si>
  <si>
    <t xml:space="preserve"> Rozpočtové provizorium běžných výdajů SMO pro rok 2016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</si>
</sst>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mmmm\ yy"/>
    <numFmt numFmtId="167" formatCode="d\.\ mmmm\ yyyy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[$-F800]dddd\,\ mmmm\ dd\,\ yyyy"/>
    <numFmt numFmtId="174" formatCode="#,##0.00\ &quot;Kč&quot;"/>
    <numFmt numFmtId="175" formatCode="[$-F400]h:mm:ss\ AM/PM"/>
    <numFmt numFmtId="176" formatCode="#,##0_ ;\-#,##0\ 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8"/>
      <color rgb="FFFF0000"/>
      <name val="Arial CE"/>
      <family val="0"/>
    </font>
    <font>
      <sz val="8"/>
      <color rgb="FFFF0000"/>
      <name val="Arial CE"/>
      <family val="0"/>
    </font>
    <font>
      <b/>
      <sz val="8"/>
      <color rgb="FFFF0000"/>
      <name val="Arial CE"/>
      <family val="2"/>
    </font>
    <font>
      <sz val="10"/>
      <color rgb="FFFF0000"/>
      <name val="Arial CE"/>
      <family val="2"/>
    </font>
    <font>
      <sz val="10"/>
      <color rgb="FFC0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textRotation="135"/>
    </xf>
    <xf numFmtId="3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/>
    </xf>
    <xf numFmtId="3" fontId="5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/>
    </xf>
    <xf numFmtId="3" fontId="5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26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3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54" fillId="0" borderId="17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22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9.00390625" style="0" customWidth="1"/>
    <col min="2" max="2" width="51.00390625" style="0" customWidth="1"/>
    <col min="3" max="3" width="14.625" style="0" customWidth="1"/>
    <col min="4" max="8" width="10.75390625" style="0" customWidth="1"/>
    <col min="9" max="9" width="11.00390625" style="0" customWidth="1"/>
    <col min="10" max="15" width="10.875" style="0" customWidth="1"/>
    <col min="18" max="18" width="21.125" style="0" customWidth="1"/>
  </cols>
  <sheetData>
    <row r="1" ht="24.75" customHeight="1">
      <c r="B1" s="8" t="s">
        <v>209</v>
      </c>
    </row>
    <row r="2" ht="13.5" customHeight="1">
      <c r="B2" s="8"/>
    </row>
    <row r="3" spans="2:3" ht="15" customHeight="1">
      <c r="B3" s="4"/>
      <c r="C3" s="6" t="s">
        <v>208</v>
      </c>
    </row>
    <row r="4" spans="2:3" ht="15" customHeight="1" thickBot="1">
      <c r="B4" s="4"/>
      <c r="C4" s="6" t="s">
        <v>11</v>
      </c>
    </row>
    <row r="5" spans="2:16" ht="15" customHeight="1" thickBot="1">
      <c r="B5" s="49" t="s">
        <v>148</v>
      </c>
      <c r="C5" s="96" t="s">
        <v>147</v>
      </c>
      <c r="D5" s="30"/>
      <c r="E5" s="10"/>
      <c r="F5" s="10"/>
      <c r="G5" s="10"/>
      <c r="H5" s="10"/>
      <c r="I5" s="10"/>
      <c r="J5" s="31"/>
      <c r="K5" s="32"/>
      <c r="L5" s="32"/>
      <c r="M5" s="32"/>
      <c r="N5" s="31"/>
      <c r="O5" s="31"/>
      <c r="P5" s="27"/>
    </row>
    <row r="6" spans="2:15" ht="13.5" thickBot="1">
      <c r="B6" s="51" t="s">
        <v>0</v>
      </c>
      <c r="C6" s="52">
        <f>SUM(C7:C14)</f>
        <v>15150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8" ht="12.75">
      <c r="B7" s="53" t="s">
        <v>61</v>
      </c>
      <c r="C7" s="54"/>
      <c r="D7" s="34"/>
      <c r="E7" s="34"/>
      <c r="F7" s="34"/>
      <c r="G7" s="34"/>
      <c r="H7" s="34"/>
      <c r="I7" s="34"/>
      <c r="J7" s="13"/>
      <c r="K7" s="35"/>
      <c r="L7" s="35"/>
      <c r="M7" s="35"/>
      <c r="N7" s="35"/>
      <c r="O7" s="35"/>
      <c r="R7" s="7"/>
    </row>
    <row r="8" spans="2:18" ht="12.75">
      <c r="B8" s="55" t="s">
        <v>65</v>
      </c>
      <c r="C8" s="56">
        <v>600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R8" s="7"/>
    </row>
    <row r="9" spans="2:18" ht="12.75">
      <c r="B9" s="55" t="s">
        <v>66</v>
      </c>
      <c r="C9" s="56">
        <f>3195+102</f>
        <v>3297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R9" s="7"/>
    </row>
    <row r="10" spans="2:18" ht="12.75">
      <c r="B10" s="55" t="s">
        <v>67</v>
      </c>
      <c r="C10" s="57">
        <v>7863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R10" s="7"/>
    </row>
    <row r="11" spans="2:18" ht="12.75">
      <c r="B11" s="55" t="s">
        <v>62</v>
      </c>
      <c r="C11" s="56">
        <v>515</v>
      </c>
      <c r="D11" s="13"/>
      <c r="E11" s="13"/>
      <c r="F11" s="13"/>
      <c r="G11" s="13"/>
      <c r="H11" s="13"/>
      <c r="I11" s="13"/>
      <c r="J11" s="36"/>
      <c r="K11" s="13"/>
      <c r="L11" s="13"/>
      <c r="M11" s="13"/>
      <c r="N11" s="13"/>
      <c r="O11" s="13"/>
      <c r="R11" s="7"/>
    </row>
    <row r="12" spans="2:18" ht="12.75">
      <c r="B12" s="55" t="s">
        <v>63</v>
      </c>
      <c r="C12" s="56">
        <v>20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R12" s="7"/>
    </row>
    <row r="13" spans="2:18" ht="12.75">
      <c r="B13" s="58" t="s">
        <v>64</v>
      </c>
      <c r="C13" s="56">
        <v>2420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R13" s="7"/>
    </row>
    <row r="14" spans="2:18" ht="13.5" thickBot="1">
      <c r="B14" s="59" t="s">
        <v>149</v>
      </c>
      <c r="C14" s="56">
        <v>435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R14" s="7"/>
    </row>
    <row r="15" spans="2:18" ht="13.5" thickBot="1">
      <c r="B15" s="51" t="s">
        <v>46</v>
      </c>
      <c r="C15" s="93">
        <f>SUM(C16:C41)</f>
        <v>1315103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R15" s="7"/>
    </row>
    <row r="16" spans="2:18" ht="12.75">
      <c r="B16" s="60" t="s">
        <v>28</v>
      </c>
      <c r="C16" s="61"/>
      <c r="D16" s="34"/>
      <c r="E16" s="34"/>
      <c r="F16" s="34"/>
      <c r="G16" s="34"/>
      <c r="H16" s="34"/>
      <c r="I16" s="34"/>
      <c r="J16" s="13"/>
      <c r="K16" s="13"/>
      <c r="L16" s="13"/>
      <c r="M16" s="13"/>
      <c r="N16" s="13"/>
      <c r="O16" s="13"/>
      <c r="R16" s="7"/>
    </row>
    <row r="17" spans="2:18" ht="12.75">
      <c r="B17" s="62" t="s">
        <v>68</v>
      </c>
      <c r="C17" s="56">
        <v>22156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R17" s="7"/>
    </row>
    <row r="18" spans="2:18" ht="12.75">
      <c r="B18" s="62" t="s">
        <v>21</v>
      </c>
      <c r="C18" s="56">
        <v>9500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R18" s="7"/>
    </row>
    <row r="19" spans="2:18" ht="12.75">
      <c r="B19" s="63" t="s">
        <v>155</v>
      </c>
      <c r="C19" s="56">
        <v>8350</v>
      </c>
      <c r="D19" s="13"/>
      <c r="E19" s="35"/>
      <c r="F19" s="13"/>
      <c r="G19" s="13"/>
      <c r="H19" s="13"/>
      <c r="I19" s="13"/>
      <c r="J19" s="13"/>
      <c r="K19" s="13"/>
      <c r="L19" s="13"/>
      <c r="M19" s="13"/>
      <c r="N19" s="13"/>
      <c r="O19" s="13"/>
      <c r="R19" s="7"/>
    </row>
    <row r="20" spans="2:18" ht="12.75">
      <c r="B20" s="64" t="s">
        <v>156</v>
      </c>
      <c r="C20" s="57">
        <v>4605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R20" s="7"/>
    </row>
    <row r="21" spans="2:18" ht="12.75">
      <c r="B21" s="63" t="s">
        <v>29</v>
      </c>
      <c r="C21" s="56">
        <v>11323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R21" s="7"/>
    </row>
    <row r="22" spans="2:18" ht="12.75">
      <c r="B22" s="63" t="s">
        <v>150</v>
      </c>
      <c r="C22" s="56">
        <v>4000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R22" s="7"/>
    </row>
    <row r="23" spans="2:18" ht="12.75">
      <c r="B23" s="63" t="s">
        <v>60</v>
      </c>
      <c r="C23" s="56"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R23" s="7"/>
    </row>
    <row r="24" spans="2:18" ht="12.75">
      <c r="B24" s="63" t="s">
        <v>22</v>
      </c>
      <c r="C24" s="56">
        <v>135547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R24" s="7"/>
    </row>
    <row r="25" spans="2:18" ht="12.75">
      <c r="B25" s="63" t="s">
        <v>62</v>
      </c>
      <c r="C25" s="56">
        <v>877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R25" s="7"/>
    </row>
    <row r="26" spans="2:18" ht="12.75">
      <c r="B26" s="63" t="s">
        <v>155</v>
      </c>
      <c r="C26" s="56">
        <v>96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R26" s="7"/>
    </row>
    <row r="27" spans="2:18" ht="12.75">
      <c r="B27" s="63" t="s">
        <v>14</v>
      </c>
      <c r="C27" s="56">
        <v>29215</v>
      </c>
      <c r="D27" s="13"/>
      <c r="E27" s="13"/>
      <c r="F27" s="13"/>
      <c r="G27" s="13"/>
      <c r="H27" s="13"/>
      <c r="I27" s="13"/>
      <c r="J27" s="36"/>
      <c r="K27" s="13"/>
      <c r="L27" s="13"/>
      <c r="M27" s="13"/>
      <c r="N27" s="13"/>
      <c r="O27" s="13"/>
      <c r="R27" s="7"/>
    </row>
    <row r="28" spans="2:18" ht="12.75">
      <c r="B28" s="75" t="s">
        <v>155</v>
      </c>
      <c r="C28" s="74">
        <v>12841</v>
      </c>
      <c r="D28" s="13"/>
      <c r="E28" s="13"/>
      <c r="F28" s="13"/>
      <c r="G28" s="13"/>
      <c r="H28" s="13"/>
      <c r="I28" s="13"/>
      <c r="J28" s="36"/>
      <c r="K28" s="13"/>
      <c r="L28" s="13"/>
      <c r="M28" s="13"/>
      <c r="N28" s="13"/>
      <c r="O28" s="13"/>
      <c r="R28" s="7"/>
    </row>
    <row r="29" spans="2:18" ht="12.75">
      <c r="B29" s="63" t="s">
        <v>37</v>
      </c>
      <c r="C29" s="56">
        <v>810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R29" s="7"/>
    </row>
    <row r="30" spans="2:18" ht="12.75">
      <c r="B30" s="55" t="s">
        <v>39</v>
      </c>
      <c r="C30" s="71">
        <v>3159</v>
      </c>
      <c r="D30" s="67"/>
      <c r="E30" s="38"/>
      <c r="F30" s="38"/>
      <c r="G30" s="38"/>
      <c r="H30" s="38"/>
      <c r="I30" s="38"/>
      <c r="J30" s="13"/>
      <c r="K30" s="13"/>
      <c r="L30" s="13"/>
      <c r="M30" s="13"/>
      <c r="N30" s="13"/>
      <c r="O30" s="13"/>
      <c r="R30" s="7"/>
    </row>
    <row r="31" spans="2:18" ht="12.75">
      <c r="B31" s="59" t="s">
        <v>40</v>
      </c>
      <c r="C31" s="56">
        <v>1027286</v>
      </c>
      <c r="D31" s="68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R31" s="7"/>
    </row>
    <row r="32" spans="2:18" ht="12.75">
      <c r="B32" s="55" t="s">
        <v>129</v>
      </c>
      <c r="C32" s="57">
        <v>11316</v>
      </c>
      <c r="D32" s="68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R32" s="7"/>
    </row>
    <row r="33" spans="2:18" ht="12.75">
      <c r="B33" s="55" t="s">
        <v>23</v>
      </c>
      <c r="C33" s="56">
        <f>3164+2130</f>
        <v>5294</v>
      </c>
      <c r="D33" s="68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R33" s="7"/>
    </row>
    <row r="34" spans="2:18" ht="12.75">
      <c r="B34" s="55" t="s">
        <v>15</v>
      </c>
      <c r="C34" s="57">
        <v>1520</v>
      </c>
      <c r="D34" s="6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R34" s="7"/>
    </row>
    <row r="35" spans="2:18" ht="12.75">
      <c r="B35" s="55" t="s">
        <v>130</v>
      </c>
      <c r="C35" s="56">
        <f>1545+170</f>
        <v>1715</v>
      </c>
      <c r="D35" s="68"/>
      <c r="E35" s="13"/>
      <c r="F35" s="13"/>
      <c r="G35" s="13"/>
      <c r="H35" s="13"/>
      <c r="I35" s="13"/>
      <c r="J35" s="36"/>
      <c r="K35" s="13"/>
      <c r="L35" s="13"/>
      <c r="M35" s="13"/>
      <c r="N35" s="13"/>
      <c r="O35" s="13"/>
      <c r="R35" s="7"/>
    </row>
    <row r="36" spans="2:18" ht="12.75">
      <c r="B36" s="55" t="s">
        <v>131</v>
      </c>
      <c r="C36" s="56">
        <v>0</v>
      </c>
      <c r="D36" s="68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R36" s="7"/>
    </row>
    <row r="37" spans="2:18" ht="12.75">
      <c r="B37" s="55" t="s">
        <v>132</v>
      </c>
      <c r="C37" s="56">
        <v>373</v>
      </c>
      <c r="D37" s="68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R37" s="7"/>
    </row>
    <row r="38" spans="2:18" ht="12.75">
      <c r="B38" s="55" t="s">
        <v>33</v>
      </c>
      <c r="C38" s="56">
        <v>5000</v>
      </c>
      <c r="D38" s="68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R38" s="7"/>
    </row>
    <row r="39" spans="2:18" ht="12.75">
      <c r="B39" s="55" t="s">
        <v>47</v>
      </c>
      <c r="C39" s="56">
        <v>19000</v>
      </c>
      <c r="D39" s="6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R39" s="7"/>
    </row>
    <row r="40" spans="2:18" ht="12.75">
      <c r="B40" s="55" t="s">
        <v>1</v>
      </c>
      <c r="C40" s="56">
        <v>70</v>
      </c>
      <c r="D40" s="68"/>
      <c r="E40" s="13"/>
      <c r="F40" s="13"/>
      <c r="G40" s="13"/>
      <c r="H40" s="13"/>
      <c r="I40" s="13"/>
      <c r="J40" s="36"/>
      <c r="K40" s="13"/>
      <c r="L40" s="13"/>
      <c r="M40" s="13"/>
      <c r="N40" s="13"/>
      <c r="O40" s="13"/>
      <c r="R40" s="7"/>
    </row>
    <row r="41" spans="2:18" ht="13.5" thickBot="1">
      <c r="B41" s="69" t="s">
        <v>18</v>
      </c>
      <c r="C41" s="66">
        <v>1050</v>
      </c>
      <c r="D41" s="6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R41" s="7"/>
    </row>
    <row r="42" spans="2:18" ht="13.5" thickBot="1">
      <c r="B42" s="51" t="s">
        <v>2</v>
      </c>
      <c r="C42" s="52">
        <f>SUM(C43:C138)</f>
        <v>1521233</v>
      </c>
      <c r="D42" s="7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R42" s="7"/>
    </row>
    <row r="43" spans="2:18" ht="12.75">
      <c r="B43" s="97" t="s">
        <v>151</v>
      </c>
      <c r="C43" s="98">
        <f>63+704</f>
        <v>767</v>
      </c>
      <c r="D43" s="70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R43" s="7"/>
    </row>
    <row r="44" spans="2:18" ht="12.75">
      <c r="B44" s="55" t="s">
        <v>69</v>
      </c>
      <c r="C44" s="57">
        <v>0</v>
      </c>
      <c r="D44" s="68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R44" s="7"/>
    </row>
    <row r="45" spans="2:18" ht="12.75">
      <c r="B45" s="62" t="s">
        <v>70</v>
      </c>
      <c r="C45" s="56">
        <v>4779</v>
      </c>
      <c r="D45" s="68"/>
      <c r="E45" s="13"/>
      <c r="F45" s="13"/>
      <c r="G45" s="13"/>
      <c r="H45" s="13"/>
      <c r="I45" s="13"/>
      <c r="J45" s="36"/>
      <c r="K45" s="13"/>
      <c r="L45" s="13"/>
      <c r="M45" s="13"/>
      <c r="N45" s="13"/>
      <c r="O45" s="13"/>
      <c r="R45" s="7"/>
    </row>
    <row r="46" spans="2:18" ht="12.75">
      <c r="B46" s="62" t="s">
        <v>71</v>
      </c>
      <c r="C46" s="56">
        <v>9065</v>
      </c>
      <c r="D46" s="68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R46" s="7"/>
    </row>
    <row r="47" spans="2:18" ht="12.75">
      <c r="B47" s="62" t="s">
        <v>192</v>
      </c>
      <c r="C47" s="71">
        <v>31</v>
      </c>
      <c r="D47" s="68"/>
      <c r="E47" s="13"/>
      <c r="F47" s="13"/>
      <c r="G47" s="13"/>
      <c r="H47" s="13"/>
      <c r="I47" s="13"/>
      <c r="J47" s="36"/>
      <c r="K47" s="13"/>
      <c r="L47" s="13"/>
      <c r="M47" s="13"/>
      <c r="N47" s="13"/>
      <c r="O47" s="13"/>
      <c r="R47" s="7"/>
    </row>
    <row r="48" spans="2:18" ht="12.75">
      <c r="B48" s="62" t="s">
        <v>72</v>
      </c>
      <c r="C48" s="71">
        <f>50+41045</f>
        <v>41095</v>
      </c>
      <c r="D48" s="68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R48" s="7"/>
    </row>
    <row r="49" spans="2:18" ht="12.75">
      <c r="B49" s="62" t="s">
        <v>73</v>
      </c>
      <c r="C49" s="56">
        <v>185443</v>
      </c>
      <c r="D49" s="68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R49" s="7"/>
    </row>
    <row r="50" spans="2:18" ht="12.75">
      <c r="B50" s="62" t="s">
        <v>10</v>
      </c>
      <c r="C50" s="56">
        <v>21657</v>
      </c>
      <c r="D50" s="68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R50" s="7"/>
    </row>
    <row r="51" spans="2:18" ht="12.75">
      <c r="B51" s="62" t="s">
        <v>133</v>
      </c>
      <c r="C51" s="56">
        <v>15080</v>
      </c>
      <c r="D51" s="68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R51" s="7"/>
    </row>
    <row r="52" spans="2:18" ht="12.75">
      <c r="B52" s="62" t="s">
        <v>134</v>
      </c>
      <c r="C52" s="56">
        <v>11500</v>
      </c>
      <c r="D52" s="68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R52" s="7"/>
    </row>
    <row r="53" spans="2:18" ht="12.75">
      <c r="B53" s="59" t="s">
        <v>74</v>
      </c>
      <c r="C53" s="57">
        <v>55627</v>
      </c>
      <c r="D53" s="68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R53" s="7"/>
    </row>
    <row r="54" spans="2:18" ht="12.75">
      <c r="B54" s="62" t="s">
        <v>135</v>
      </c>
      <c r="C54" s="56">
        <v>4850</v>
      </c>
      <c r="D54" s="68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R54" s="7"/>
    </row>
    <row r="55" spans="2:18" ht="12.75">
      <c r="B55" s="62" t="s">
        <v>75</v>
      </c>
      <c r="C55" s="57">
        <v>51570</v>
      </c>
      <c r="D55" s="68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R55" s="7"/>
    </row>
    <row r="56" spans="2:18" ht="12.75">
      <c r="B56" s="59" t="s">
        <v>136</v>
      </c>
      <c r="C56" s="56">
        <f>16524-66</f>
        <v>16458</v>
      </c>
      <c r="D56" s="68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R56" s="7"/>
    </row>
    <row r="57" spans="2:18" ht="12.75" customHeight="1" thickBot="1">
      <c r="B57" s="72" t="s">
        <v>137</v>
      </c>
      <c r="C57" s="73">
        <v>10000</v>
      </c>
      <c r="D57" s="68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R57" s="7"/>
    </row>
    <row r="58" spans="2:18" ht="12.75" customHeight="1">
      <c r="B58" s="2"/>
      <c r="C58" s="9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R58" s="7"/>
    </row>
    <row r="59" spans="2:18" ht="12.75" customHeight="1">
      <c r="B59" s="2"/>
      <c r="C59" s="9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R59" s="7"/>
    </row>
    <row r="60" spans="2:18" ht="12.75" customHeight="1">
      <c r="B60" s="2"/>
      <c r="D60" s="12"/>
      <c r="E60" s="12"/>
      <c r="F60" s="12"/>
      <c r="G60" s="12"/>
      <c r="H60" s="12"/>
      <c r="I60" s="12"/>
      <c r="J60" s="14"/>
      <c r="K60" s="14"/>
      <c r="L60" s="28"/>
      <c r="M60" s="14"/>
      <c r="N60" s="14"/>
      <c r="O60" s="14"/>
      <c r="R60" s="7"/>
    </row>
    <row r="61" spans="4:18" ht="12.75" customHeight="1">
      <c r="D61" s="12"/>
      <c r="E61" s="12"/>
      <c r="F61" s="12"/>
      <c r="G61" s="12"/>
      <c r="H61" s="12"/>
      <c r="I61" s="12"/>
      <c r="J61" s="14"/>
      <c r="K61" s="14"/>
      <c r="L61" s="14"/>
      <c r="M61" s="14"/>
      <c r="N61" s="14"/>
      <c r="O61" s="14"/>
      <c r="R61" s="7"/>
    </row>
    <row r="62" spans="2:18" ht="12.75" customHeight="1">
      <c r="B62" s="4"/>
      <c r="C62" s="14" t="s">
        <v>208</v>
      </c>
      <c r="D62" s="12"/>
      <c r="E62" s="12"/>
      <c r="F62" s="12"/>
      <c r="G62" s="12"/>
      <c r="H62" s="12"/>
      <c r="J62" s="14"/>
      <c r="K62" s="14"/>
      <c r="L62" s="14"/>
      <c r="M62" s="14"/>
      <c r="N62" s="14"/>
      <c r="R62" s="7"/>
    </row>
    <row r="63" spans="2:18" ht="12.75" customHeight="1" thickBot="1">
      <c r="B63" s="4"/>
      <c r="C63" s="14" t="s">
        <v>24</v>
      </c>
      <c r="D63" s="12"/>
      <c r="E63" s="12"/>
      <c r="F63" s="12"/>
      <c r="G63" s="12"/>
      <c r="H63" s="12"/>
      <c r="J63" s="14"/>
      <c r="K63" s="14"/>
      <c r="L63" s="14"/>
      <c r="M63" s="14"/>
      <c r="N63" s="14"/>
      <c r="R63" s="7"/>
    </row>
    <row r="64" spans="2:18" ht="12.75" customHeight="1" thickBot="1">
      <c r="B64" s="49" t="s">
        <v>19</v>
      </c>
      <c r="C64" s="50"/>
      <c r="D64" s="37"/>
      <c r="E64" s="32"/>
      <c r="F64" s="32"/>
      <c r="G64" s="32"/>
      <c r="H64" s="32"/>
      <c r="I64" s="32"/>
      <c r="J64" s="31"/>
      <c r="K64" s="32"/>
      <c r="L64" s="32"/>
      <c r="M64" s="32"/>
      <c r="N64" s="32"/>
      <c r="O64" s="31"/>
      <c r="R64" s="7"/>
    </row>
    <row r="65" spans="2:18" ht="12.75" customHeight="1">
      <c r="B65" s="63" t="s">
        <v>76</v>
      </c>
      <c r="C65" s="56">
        <f>10494+996</f>
        <v>11490</v>
      </c>
      <c r="D65" s="39"/>
      <c r="E65" s="39"/>
      <c r="F65" s="39"/>
      <c r="G65" s="39"/>
      <c r="H65" s="39"/>
      <c r="I65" s="39"/>
      <c r="J65" s="13"/>
      <c r="K65" s="40"/>
      <c r="L65" s="13"/>
      <c r="M65" s="13"/>
      <c r="N65" s="13"/>
      <c r="O65" s="13"/>
      <c r="R65" s="7"/>
    </row>
    <row r="66" spans="2:19" ht="12.75" customHeight="1">
      <c r="B66" s="62" t="s">
        <v>25</v>
      </c>
      <c r="C66" s="56">
        <v>5</v>
      </c>
      <c r="D66" s="13"/>
      <c r="E66" s="13"/>
      <c r="F66" s="13"/>
      <c r="G66" s="13"/>
      <c r="H66" s="13"/>
      <c r="I66" s="13"/>
      <c r="J66" s="13"/>
      <c r="K66" s="13"/>
      <c r="L66" s="41"/>
      <c r="M66" s="42"/>
      <c r="N66" s="41"/>
      <c r="O66" s="41"/>
      <c r="P66" s="10"/>
      <c r="Q66" s="10"/>
      <c r="R66" s="7"/>
      <c r="S66" s="11"/>
    </row>
    <row r="67" spans="2:18" ht="12.75" customHeight="1">
      <c r="B67" s="62" t="s">
        <v>36</v>
      </c>
      <c r="C67" s="56">
        <v>14926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R67" s="7"/>
    </row>
    <row r="68" spans="2:18" ht="12.75" customHeight="1">
      <c r="B68" s="59" t="s">
        <v>77</v>
      </c>
      <c r="C68" s="74">
        <v>1470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R68" s="7"/>
    </row>
    <row r="69" spans="2:18" ht="12.75" customHeight="1">
      <c r="B69" s="63" t="s">
        <v>159</v>
      </c>
      <c r="C69" s="56">
        <v>3070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R69" s="7"/>
    </row>
    <row r="70" spans="2:18" ht="12.75" customHeight="1">
      <c r="B70" s="64" t="s">
        <v>157</v>
      </c>
      <c r="C70" s="57">
        <v>8500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R70" s="7"/>
    </row>
    <row r="71" spans="2:18" ht="12.75" customHeight="1">
      <c r="B71" s="63" t="s">
        <v>158</v>
      </c>
      <c r="C71" s="56">
        <v>5000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R71" s="7"/>
    </row>
    <row r="72" spans="2:18" ht="12.75" customHeight="1">
      <c r="B72" s="64" t="s">
        <v>78</v>
      </c>
      <c r="C72" s="57">
        <v>271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R72" s="7"/>
    </row>
    <row r="73" spans="2:18" ht="12.75" customHeight="1">
      <c r="B73" s="63" t="s">
        <v>138</v>
      </c>
      <c r="C73" s="56">
        <v>3857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R73" s="7"/>
    </row>
    <row r="74" spans="2:18" ht="12.75" customHeight="1">
      <c r="B74" s="62" t="s">
        <v>79</v>
      </c>
      <c r="C74" s="57">
        <v>27500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R74" s="7"/>
    </row>
    <row r="75" spans="2:18" ht="12.75" customHeight="1">
      <c r="B75" s="63" t="s">
        <v>32</v>
      </c>
      <c r="C75" s="56">
        <v>5000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R75" s="7"/>
    </row>
    <row r="76" spans="2:18" ht="12.75" customHeight="1">
      <c r="B76" s="64" t="s">
        <v>26</v>
      </c>
      <c r="C76" s="57">
        <v>5400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R76" s="7"/>
    </row>
    <row r="77" spans="2:18" ht="12.75" customHeight="1">
      <c r="B77" s="63" t="s">
        <v>34</v>
      </c>
      <c r="C77" s="56">
        <v>2500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R77" s="7"/>
    </row>
    <row r="78" spans="2:18" ht="12.75" customHeight="1">
      <c r="B78" s="63" t="s">
        <v>145</v>
      </c>
      <c r="C78" s="56">
        <v>300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R78" s="7"/>
    </row>
    <row r="79" spans="2:18" ht="12.75" customHeight="1">
      <c r="B79" s="62" t="s">
        <v>139</v>
      </c>
      <c r="C79" s="56">
        <v>66441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R79" s="7"/>
    </row>
    <row r="80" spans="2:18" ht="12.75" customHeight="1">
      <c r="B80" s="62" t="s">
        <v>16</v>
      </c>
      <c r="C80" s="56">
        <v>65367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R80" s="7"/>
    </row>
    <row r="81" spans="2:18" ht="12.75" customHeight="1">
      <c r="B81" s="62" t="s">
        <v>152</v>
      </c>
      <c r="C81" s="56">
        <v>3866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R81" s="7"/>
    </row>
    <row r="82" spans="2:18" ht="12.75" customHeight="1">
      <c r="B82" s="62" t="s">
        <v>42</v>
      </c>
      <c r="C82" s="56">
        <v>7000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R82" s="7"/>
    </row>
    <row r="83" spans="2:18" ht="12.75" customHeight="1">
      <c r="B83" s="62" t="s">
        <v>80</v>
      </c>
      <c r="C83" s="57">
        <v>171588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R83" s="7"/>
    </row>
    <row r="84" spans="2:18" ht="12.75" customHeight="1">
      <c r="B84" s="75" t="s">
        <v>81</v>
      </c>
      <c r="C84" s="74">
        <v>23720</v>
      </c>
      <c r="D84" s="13"/>
      <c r="E84" s="13"/>
      <c r="F84" s="13"/>
      <c r="G84" s="13"/>
      <c r="H84" s="13"/>
      <c r="I84" s="13"/>
      <c r="J84" s="13"/>
      <c r="K84" s="13"/>
      <c r="L84" s="36"/>
      <c r="M84" s="36"/>
      <c r="N84" s="13"/>
      <c r="O84" s="13"/>
      <c r="R84" s="7"/>
    </row>
    <row r="85" spans="2:18" ht="12.75" customHeight="1">
      <c r="B85" s="75" t="s">
        <v>140</v>
      </c>
      <c r="C85" s="74">
        <v>15000</v>
      </c>
      <c r="D85" s="13"/>
      <c r="E85" s="13"/>
      <c r="F85" s="13"/>
      <c r="G85" s="13"/>
      <c r="H85" s="13"/>
      <c r="I85" s="13"/>
      <c r="J85" s="13"/>
      <c r="K85" s="13"/>
      <c r="L85" s="36"/>
      <c r="M85" s="36"/>
      <c r="N85" s="13"/>
      <c r="O85" s="13"/>
      <c r="R85" s="7"/>
    </row>
    <row r="86" spans="2:18" ht="12.75" customHeight="1">
      <c r="B86" s="76" t="s">
        <v>82</v>
      </c>
      <c r="C86" s="56">
        <v>9052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R86" s="7"/>
    </row>
    <row r="87" spans="2:18" ht="12.75" customHeight="1">
      <c r="B87" s="62" t="s">
        <v>193</v>
      </c>
      <c r="C87" s="71">
        <v>2682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R87" s="7"/>
    </row>
    <row r="88" spans="2:18" ht="12.75">
      <c r="B88" s="62" t="s">
        <v>141</v>
      </c>
      <c r="C88" s="71">
        <v>8637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R88" s="7"/>
    </row>
    <row r="89" spans="2:18" ht="12.75">
      <c r="B89" s="63" t="s">
        <v>83</v>
      </c>
      <c r="C89" s="56">
        <v>14555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R89" s="7"/>
    </row>
    <row r="90" spans="2:18" ht="12.75">
      <c r="B90" s="63" t="s">
        <v>194</v>
      </c>
      <c r="C90" s="56">
        <v>340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R90" s="7"/>
    </row>
    <row r="91" spans="2:18" ht="12.75">
      <c r="B91" s="62" t="s">
        <v>142</v>
      </c>
      <c r="C91" s="71">
        <v>58896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R91" s="7"/>
    </row>
    <row r="92" spans="2:18" ht="12.75">
      <c r="B92" s="62" t="s">
        <v>143</v>
      </c>
      <c r="C92" s="71">
        <v>8273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R92" s="7"/>
    </row>
    <row r="93" spans="2:18" ht="12.75">
      <c r="B93" s="62" t="s">
        <v>84</v>
      </c>
      <c r="C93" s="71">
        <v>1591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R93" s="7"/>
    </row>
    <row r="94" spans="2:18" ht="12.75">
      <c r="B94" s="64" t="s">
        <v>85</v>
      </c>
      <c r="C94" s="57">
        <v>1600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R94" s="7"/>
    </row>
    <row r="95" spans="2:18" ht="12.75">
      <c r="B95" s="63" t="s">
        <v>86</v>
      </c>
      <c r="C95" s="56">
        <v>30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R95" s="7"/>
    </row>
    <row r="96" spans="2:18" ht="12.75">
      <c r="B96" s="62" t="s">
        <v>87</v>
      </c>
      <c r="C96" s="71">
        <v>1278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R96" s="7"/>
    </row>
    <row r="97" spans="2:18" ht="12.75">
      <c r="B97" s="62" t="s">
        <v>88</v>
      </c>
      <c r="C97" s="57">
        <v>13989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R97" s="7"/>
    </row>
    <row r="98" spans="2:18" ht="12.75">
      <c r="B98" s="63" t="s">
        <v>89</v>
      </c>
      <c r="C98" s="56">
        <v>88420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R98" s="7"/>
    </row>
    <row r="99" spans="2:18" ht="12.75">
      <c r="B99" s="63" t="s">
        <v>144</v>
      </c>
      <c r="C99" s="56">
        <v>20160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R99" s="7"/>
    </row>
    <row r="100" spans="2:18" ht="12.75">
      <c r="B100" s="62" t="s">
        <v>90</v>
      </c>
      <c r="C100" s="56">
        <v>5200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R100" s="7"/>
    </row>
    <row r="101" spans="2:18" ht="12.75">
      <c r="B101" s="62" t="s">
        <v>162</v>
      </c>
      <c r="C101" s="57">
        <v>2705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R101" s="7"/>
    </row>
    <row r="102" spans="2:18" ht="12.75">
      <c r="B102" s="63" t="s">
        <v>163</v>
      </c>
      <c r="C102" s="56">
        <v>55190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R102" s="7"/>
    </row>
    <row r="103" spans="2:18" ht="12.75">
      <c r="B103" s="75" t="s">
        <v>195</v>
      </c>
      <c r="C103" s="56">
        <v>5000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R103" s="7"/>
    </row>
    <row r="104" spans="2:18" ht="12.75">
      <c r="B104" s="75" t="s">
        <v>91</v>
      </c>
      <c r="C104" s="74">
        <v>2200</v>
      </c>
      <c r="D104" s="13"/>
      <c r="E104" s="13"/>
      <c r="F104" s="13"/>
      <c r="G104" s="13"/>
      <c r="H104" s="13"/>
      <c r="I104" s="13"/>
      <c r="J104" s="36"/>
      <c r="K104" s="13"/>
      <c r="L104" s="13"/>
      <c r="M104" s="13"/>
      <c r="N104" s="13"/>
      <c r="O104" s="13"/>
      <c r="R104" s="7"/>
    </row>
    <row r="105" spans="2:18" ht="12.75">
      <c r="B105" s="75" t="s">
        <v>160</v>
      </c>
      <c r="C105" s="74">
        <v>314</v>
      </c>
      <c r="D105" s="13"/>
      <c r="E105" s="13"/>
      <c r="F105" s="13"/>
      <c r="G105" s="13"/>
      <c r="H105" s="13"/>
      <c r="I105" s="13"/>
      <c r="J105" s="36"/>
      <c r="K105" s="13"/>
      <c r="L105" s="13"/>
      <c r="M105" s="13"/>
      <c r="N105" s="13"/>
      <c r="O105" s="13"/>
      <c r="R105" s="7"/>
    </row>
    <row r="106" spans="2:18" ht="12.75">
      <c r="B106" s="75" t="s">
        <v>43</v>
      </c>
      <c r="C106" s="74">
        <v>42251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R106" s="7"/>
    </row>
    <row r="107" spans="2:18" ht="12.75">
      <c r="B107" s="63" t="s">
        <v>44</v>
      </c>
      <c r="C107" s="56">
        <v>5533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R107" s="7"/>
    </row>
    <row r="108" spans="2:18" ht="12.75">
      <c r="B108" s="62" t="s">
        <v>17</v>
      </c>
      <c r="C108" s="56">
        <v>282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R108" s="7"/>
    </row>
    <row r="109" spans="2:18" ht="12.75">
      <c r="B109" s="64" t="s">
        <v>155</v>
      </c>
      <c r="C109" s="74">
        <v>206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R109" s="7"/>
    </row>
    <row r="110" spans="2:18" ht="12.75">
      <c r="B110" s="63" t="s">
        <v>37</v>
      </c>
      <c r="C110" s="56">
        <v>14470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R110" s="7"/>
    </row>
    <row r="111" spans="2:18" ht="12.75">
      <c r="B111" s="62" t="s">
        <v>161</v>
      </c>
      <c r="C111" s="57">
        <v>270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R111" s="7"/>
    </row>
    <row r="112" spans="2:18" ht="12.75">
      <c r="B112" s="62" t="s">
        <v>92</v>
      </c>
      <c r="C112" s="56">
        <v>400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R112" s="7"/>
    </row>
    <row r="113" spans="2:18" ht="12.75">
      <c r="B113" s="62" t="s">
        <v>38</v>
      </c>
      <c r="C113" s="56">
        <v>5480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R113" s="7"/>
    </row>
    <row r="114" spans="2:18" ht="12.75">
      <c r="B114" s="62" t="s">
        <v>162</v>
      </c>
      <c r="C114" s="57">
        <v>519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R114" s="7"/>
    </row>
    <row r="115" spans="2:18" ht="13.5" thickBot="1">
      <c r="B115" s="72" t="s">
        <v>155</v>
      </c>
      <c r="C115" s="66">
        <v>4470</v>
      </c>
      <c r="D115" s="13"/>
      <c r="E115" s="13"/>
      <c r="F115" s="13"/>
      <c r="G115" s="13"/>
      <c r="H115" s="13"/>
      <c r="I115" s="13"/>
      <c r="J115" s="36"/>
      <c r="K115" s="13"/>
      <c r="L115" s="13"/>
      <c r="M115" s="13"/>
      <c r="N115" s="13"/>
      <c r="O115" s="13"/>
      <c r="R115" s="7"/>
    </row>
    <row r="116" spans="4:18" ht="12.75">
      <c r="D116" s="12"/>
      <c r="E116" s="12"/>
      <c r="F116" s="12"/>
      <c r="G116" s="12"/>
      <c r="H116" s="12"/>
      <c r="I116" s="12"/>
      <c r="J116" s="14"/>
      <c r="K116" s="14"/>
      <c r="L116" s="14"/>
      <c r="M116" s="14"/>
      <c r="N116" s="14"/>
      <c r="O116" s="14"/>
      <c r="R116" s="7"/>
    </row>
    <row r="117" spans="4:18" ht="12.75">
      <c r="D117" s="12"/>
      <c r="E117" s="12"/>
      <c r="F117" s="12"/>
      <c r="G117" s="12"/>
      <c r="H117" s="12"/>
      <c r="I117" s="12"/>
      <c r="J117" s="14"/>
      <c r="K117" s="14"/>
      <c r="L117" s="14"/>
      <c r="M117" s="14"/>
      <c r="N117" s="14"/>
      <c r="O117" s="14"/>
      <c r="R117" s="7"/>
    </row>
    <row r="118" spans="4:18" ht="12.75">
      <c r="D118" s="12"/>
      <c r="E118" s="12"/>
      <c r="F118" s="12"/>
      <c r="G118" s="12"/>
      <c r="H118" s="12"/>
      <c r="I118" s="12"/>
      <c r="J118" s="14"/>
      <c r="K118" s="14"/>
      <c r="L118" s="14"/>
      <c r="M118" s="14"/>
      <c r="N118" s="14"/>
      <c r="O118" s="14"/>
      <c r="R118" s="7"/>
    </row>
    <row r="119" spans="4:18" ht="12.75">
      <c r="D119" s="12"/>
      <c r="E119" s="12"/>
      <c r="F119" s="12"/>
      <c r="G119" s="12"/>
      <c r="H119" s="12"/>
      <c r="I119" s="12"/>
      <c r="J119" s="14"/>
      <c r="K119" s="14"/>
      <c r="L119" s="14"/>
      <c r="M119" s="14"/>
      <c r="N119" s="14"/>
      <c r="O119" s="14"/>
      <c r="R119" s="7"/>
    </row>
    <row r="120" spans="4:18" ht="12.75">
      <c r="D120" s="12"/>
      <c r="E120" s="12"/>
      <c r="F120" s="12"/>
      <c r="G120" s="12"/>
      <c r="H120" s="12"/>
      <c r="I120" s="12"/>
      <c r="J120" s="14"/>
      <c r="K120" s="14"/>
      <c r="L120" s="14"/>
      <c r="M120" s="14"/>
      <c r="N120" s="14"/>
      <c r="O120" s="14"/>
      <c r="R120" s="7"/>
    </row>
    <row r="121" spans="4:18" ht="12.75">
      <c r="D121" s="12"/>
      <c r="E121" s="12"/>
      <c r="F121" s="12"/>
      <c r="G121" s="12"/>
      <c r="H121" s="12"/>
      <c r="I121" s="12"/>
      <c r="J121" s="14"/>
      <c r="K121" s="14"/>
      <c r="L121" s="14"/>
      <c r="M121" s="14"/>
      <c r="N121" s="14"/>
      <c r="O121" s="14"/>
      <c r="R121" s="7"/>
    </row>
    <row r="122" spans="2:18" ht="12.75">
      <c r="B122" s="2"/>
      <c r="C122" s="14" t="s">
        <v>208</v>
      </c>
      <c r="D122" s="12"/>
      <c r="E122" s="12"/>
      <c r="F122" s="12"/>
      <c r="G122" s="12"/>
      <c r="H122" s="12"/>
      <c r="J122" s="14"/>
      <c r="K122" s="14"/>
      <c r="L122" s="14"/>
      <c r="M122" s="14"/>
      <c r="N122" s="14"/>
      <c r="R122" s="7"/>
    </row>
    <row r="123" spans="2:18" ht="13.5" thickBot="1">
      <c r="B123" s="3"/>
      <c r="C123" s="15" t="s">
        <v>12</v>
      </c>
      <c r="D123" s="12"/>
      <c r="E123" s="12"/>
      <c r="F123" s="12"/>
      <c r="G123" s="12"/>
      <c r="H123" s="12"/>
      <c r="J123" s="14"/>
      <c r="K123" s="14"/>
      <c r="L123" s="14"/>
      <c r="M123" s="14"/>
      <c r="N123" s="14"/>
      <c r="R123" s="7"/>
    </row>
    <row r="124" spans="2:18" ht="13.5" thickBot="1">
      <c r="B124" s="77" t="s">
        <v>20</v>
      </c>
      <c r="C124" s="79"/>
      <c r="D124" s="37"/>
      <c r="E124" s="32"/>
      <c r="F124" s="32"/>
      <c r="G124" s="32"/>
      <c r="H124" s="32"/>
      <c r="I124" s="32"/>
      <c r="J124" s="31"/>
      <c r="K124" s="32"/>
      <c r="L124" s="32"/>
      <c r="M124" s="32"/>
      <c r="N124" s="31"/>
      <c r="O124" s="31"/>
      <c r="R124" s="7"/>
    </row>
    <row r="125" spans="2:18" ht="12.75">
      <c r="B125" s="80" t="s">
        <v>93</v>
      </c>
      <c r="C125" s="56">
        <v>1444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R125" s="7"/>
    </row>
    <row r="126" spans="2:18" ht="12.75">
      <c r="B126" s="80" t="s">
        <v>94</v>
      </c>
      <c r="C126" s="56">
        <v>279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R126" s="7"/>
    </row>
    <row r="127" spans="2:18" ht="12.75">
      <c r="B127" s="58" t="s">
        <v>95</v>
      </c>
      <c r="C127" s="57">
        <f>166327+285</f>
        <v>166612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R127" s="7"/>
    </row>
    <row r="128" spans="2:18" ht="12.75">
      <c r="B128" s="59" t="s">
        <v>96</v>
      </c>
      <c r="C128" s="56">
        <v>31000</v>
      </c>
      <c r="D128" s="16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R128" s="7"/>
    </row>
    <row r="129" spans="2:18" ht="12.75">
      <c r="B129" s="59" t="s">
        <v>97</v>
      </c>
      <c r="C129" s="56">
        <v>1388</v>
      </c>
      <c r="D129" s="16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R129" s="7"/>
    </row>
    <row r="130" spans="2:18" ht="12.75">
      <c r="B130" s="59" t="s">
        <v>98</v>
      </c>
      <c r="C130" s="56">
        <v>20</v>
      </c>
      <c r="D130" s="16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R130" s="7"/>
    </row>
    <row r="131" spans="2:18" ht="12" customHeight="1">
      <c r="B131" s="55" t="s">
        <v>99</v>
      </c>
      <c r="C131" s="71">
        <f>1060+122</f>
        <v>1182</v>
      </c>
      <c r="D131" s="16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R131" s="7"/>
    </row>
    <row r="132" spans="2:18" ht="12" customHeight="1">
      <c r="B132" s="58" t="s">
        <v>3</v>
      </c>
      <c r="C132" s="57">
        <v>35293</v>
      </c>
      <c r="D132" s="16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R132" s="7"/>
    </row>
    <row r="133" spans="2:18" ht="12" customHeight="1">
      <c r="B133" s="59" t="s">
        <v>196</v>
      </c>
      <c r="C133" s="56">
        <f>131</f>
        <v>131</v>
      </c>
      <c r="D133" s="16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R133" s="7"/>
    </row>
    <row r="134" spans="2:18" ht="12" customHeight="1">
      <c r="B134" s="55" t="s">
        <v>100</v>
      </c>
      <c r="C134" s="56">
        <v>588</v>
      </c>
      <c r="D134" s="16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R134" s="7"/>
    </row>
    <row r="135" spans="2:18" ht="12" customHeight="1">
      <c r="B135" s="55" t="s">
        <v>197</v>
      </c>
      <c r="C135" s="56">
        <v>6586</v>
      </c>
      <c r="D135" s="16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R135" s="7"/>
    </row>
    <row r="136" spans="2:18" ht="12" customHeight="1">
      <c r="B136" s="55" t="s">
        <v>155</v>
      </c>
      <c r="C136" s="56">
        <v>30907</v>
      </c>
      <c r="D136" s="16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R136" s="7"/>
    </row>
    <row r="137" spans="2:18" ht="12" customHeight="1">
      <c r="B137" s="59" t="s">
        <v>101</v>
      </c>
      <c r="C137" s="56">
        <v>0</v>
      </c>
      <c r="D137" s="16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R137" s="7"/>
    </row>
    <row r="138" spans="2:18" ht="12" customHeight="1" thickBot="1">
      <c r="B138" s="81" t="s">
        <v>102</v>
      </c>
      <c r="C138" s="73">
        <v>1617</v>
      </c>
      <c r="D138" s="16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R138" s="7"/>
    </row>
    <row r="139" spans="2:18" ht="13.5" thickBot="1">
      <c r="B139" s="51" t="s">
        <v>4</v>
      </c>
      <c r="C139" s="82">
        <f>SUM(C140:C181)</f>
        <v>362335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R139" s="7"/>
    </row>
    <row r="140" spans="2:18" ht="12.75">
      <c r="B140" s="63" t="s">
        <v>103</v>
      </c>
      <c r="C140" s="56">
        <v>0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R140" s="7"/>
    </row>
    <row r="141" spans="2:18" ht="12.75">
      <c r="B141" s="63" t="s">
        <v>104</v>
      </c>
      <c r="C141" s="56">
        <f>125+407+575+910</f>
        <v>2017</v>
      </c>
      <c r="D141" s="16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R141" s="7"/>
    </row>
    <row r="142" spans="2:18" ht="12.75">
      <c r="B142" s="63" t="s">
        <v>105</v>
      </c>
      <c r="C142" s="56">
        <v>1398</v>
      </c>
      <c r="D142" s="16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R142" s="7"/>
    </row>
    <row r="143" spans="2:18" ht="12.75">
      <c r="B143" s="83" t="s">
        <v>198</v>
      </c>
      <c r="C143" s="71">
        <v>15322</v>
      </c>
      <c r="D143" s="16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R143" s="7"/>
    </row>
    <row r="144" spans="2:18" ht="12.75">
      <c r="B144" s="83" t="s">
        <v>199</v>
      </c>
      <c r="C144" s="71">
        <v>16207</v>
      </c>
      <c r="D144" s="16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R144" s="7"/>
    </row>
    <row r="145" spans="2:18" ht="12.75">
      <c r="B145" s="83" t="s">
        <v>164</v>
      </c>
      <c r="C145" s="71"/>
      <c r="D145" s="16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R145" s="7"/>
    </row>
    <row r="146" spans="2:18" ht="12.75">
      <c r="B146" s="104" t="s">
        <v>165</v>
      </c>
      <c r="C146" s="71">
        <f>8258+412</f>
        <v>8670</v>
      </c>
      <c r="D146" s="16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R146" s="7"/>
    </row>
    <row r="147" spans="2:18" ht="12.75">
      <c r="B147" s="104" t="s">
        <v>166</v>
      </c>
      <c r="C147" s="71">
        <f>4316+150</f>
        <v>4466</v>
      </c>
      <c r="D147" s="16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R147" s="7"/>
    </row>
    <row r="148" spans="2:18" ht="12.75">
      <c r="B148" s="83" t="s">
        <v>171</v>
      </c>
      <c r="C148" s="71">
        <f>8625+99</f>
        <v>8724</v>
      </c>
      <c r="D148" s="16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R148" s="7"/>
    </row>
    <row r="149" spans="2:18" ht="12.75">
      <c r="B149" s="104" t="s">
        <v>167</v>
      </c>
      <c r="C149" s="71">
        <f>13210+563</f>
        <v>13773</v>
      </c>
      <c r="D149" s="16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R149" s="7"/>
    </row>
    <row r="150" spans="2:18" ht="12.75">
      <c r="B150" s="104" t="s">
        <v>168</v>
      </c>
      <c r="C150" s="71">
        <f>9860+1102</f>
        <v>10962</v>
      </c>
      <c r="D150" s="16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R150" s="7"/>
    </row>
    <row r="151" spans="2:18" ht="12.75">
      <c r="B151" s="83" t="s">
        <v>169</v>
      </c>
      <c r="C151" s="71">
        <f>19174+4040</f>
        <v>23214</v>
      </c>
      <c r="D151" s="16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R151" s="7"/>
    </row>
    <row r="152" spans="2:18" ht="12.75">
      <c r="B152" s="104" t="s">
        <v>170</v>
      </c>
      <c r="C152" s="71">
        <f>15336+675</f>
        <v>16011</v>
      </c>
      <c r="D152" s="16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R152" s="7"/>
    </row>
    <row r="153" spans="2:18" ht="12.75">
      <c r="B153" s="104" t="s">
        <v>172</v>
      </c>
      <c r="C153" s="71">
        <v>13248</v>
      </c>
      <c r="D153" s="16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R153" s="7"/>
    </row>
    <row r="154" spans="2:18" ht="12.75">
      <c r="B154" s="62" t="s">
        <v>106</v>
      </c>
      <c r="C154" s="56">
        <v>79021</v>
      </c>
      <c r="D154" s="16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R154" s="7"/>
    </row>
    <row r="155" spans="2:18" ht="12.75">
      <c r="B155" s="63" t="s">
        <v>107</v>
      </c>
      <c r="C155" s="56">
        <v>2438</v>
      </c>
      <c r="D155" s="16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R155" s="7"/>
    </row>
    <row r="156" spans="2:18" ht="12.75">
      <c r="B156" s="64" t="s">
        <v>108</v>
      </c>
      <c r="C156" s="57">
        <v>3874</v>
      </c>
      <c r="D156" s="16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R156" s="7"/>
    </row>
    <row r="157" spans="2:18" ht="12.75">
      <c r="B157" s="63" t="s">
        <v>174</v>
      </c>
      <c r="C157" s="56">
        <v>0</v>
      </c>
      <c r="D157" s="16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R157" s="7"/>
    </row>
    <row r="158" spans="2:18" ht="12.75">
      <c r="B158" s="63" t="s">
        <v>181</v>
      </c>
      <c r="C158" s="56">
        <v>11349</v>
      </c>
      <c r="D158" s="43"/>
      <c r="E158" s="38"/>
      <c r="F158" s="38"/>
      <c r="G158" s="38" t="s">
        <v>41</v>
      </c>
      <c r="H158" s="38"/>
      <c r="I158" s="38"/>
      <c r="J158" s="13"/>
      <c r="K158" s="13"/>
      <c r="L158" s="13"/>
      <c r="M158" s="13"/>
      <c r="N158" s="13"/>
      <c r="O158" s="13"/>
      <c r="R158" s="7"/>
    </row>
    <row r="159" spans="2:18" ht="12.75">
      <c r="B159" s="63" t="s">
        <v>173</v>
      </c>
      <c r="C159" s="56"/>
      <c r="D159" s="43"/>
      <c r="E159" s="38"/>
      <c r="F159" s="38"/>
      <c r="G159" s="38"/>
      <c r="H159" s="38"/>
      <c r="I159" s="38"/>
      <c r="J159" s="13"/>
      <c r="K159" s="13"/>
      <c r="L159" s="13"/>
      <c r="M159" s="13"/>
      <c r="N159" s="13"/>
      <c r="O159" s="13"/>
      <c r="R159" s="7"/>
    </row>
    <row r="160" spans="2:18" ht="12.75">
      <c r="B160" s="63" t="s">
        <v>175</v>
      </c>
      <c r="C160" s="101">
        <f>4005+206</f>
        <v>4211</v>
      </c>
      <c r="D160" s="16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R160" s="7"/>
    </row>
    <row r="161" spans="2:18" ht="12.75">
      <c r="B161" s="64" t="s">
        <v>176</v>
      </c>
      <c r="C161" s="102">
        <f>3273+65</f>
        <v>3338</v>
      </c>
      <c r="D161" s="16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R161" s="7"/>
    </row>
    <row r="162" spans="2:18" ht="12.75">
      <c r="B162" s="63" t="s">
        <v>177</v>
      </c>
      <c r="C162" s="101">
        <f>3030+141</f>
        <v>3171</v>
      </c>
      <c r="D162" s="16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R162" s="7"/>
    </row>
    <row r="163" spans="2:18" ht="12.75" customHeight="1">
      <c r="B163" s="63" t="s">
        <v>178</v>
      </c>
      <c r="C163" s="101">
        <f>2600+195</f>
        <v>2795</v>
      </c>
      <c r="D163" s="16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R163" s="7"/>
    </row>
    <row r="164" spans="2:18" ht="12.75" customHeight="1">
      <c r="B164" s="63" t="s">
        <v>182</v>
      </c>
      <c r="C164" s="101">
        <f>7627+208</f>
        <v>7835</v>
      </c>
      <c r="D164" s="16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R164" s="7"/>
    </row>
    <row r="165" spans="2:18" ht="14.25" customHeight="1">
      <c r="B165" s="63" t="s">
        <v>179</v>
      </c>
      <c r="C165" s="101">
        <f>7101+1139</f>
        <v>8240</v>
      </c>
      <c r="D165" s="16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Q165" t="s">
        <v>48</v>
      </c>
      <c r="R165" s="7"/>
    </row>
    <row r="166" spans="2:18" ht="13.5" thickBot="1">
      <c r="B166" s="65" t="s">
        <v>180</v>
      </c>
      <c r="C166" s="103">
        <f>65099+1547+415</f>
        <v>67061</v>
      </c>
      <c r="D166" s="16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R166" s="7"/>
    </row>
    <row r="167" spans="2:18" ht="12.75">
      <c r="B167" s="2"/>
      <c r="C167" s="39"/>
      <c r="D167" s="16"/>
      <c r="E167" s="13"/>
      <c r="F167" s="13"/>
      <c r="G167" s="13"/>
      <c r="H167" s="13"/>
      <c r="I167" s="13"/>
      <c r="J167" s="14"/>
      <c r="K167" s="14"/>
      <c r="L167" s="14"/>
      <c r="M167" s="14"/>
      <c r="N167" s="14"/>
      <c r="O167" s="14"/>
      <c r="R167" s="7"/>
    </row>
    <row r="168" spans="2:18" ht="12.75">
      <c r="B168" s="2"/>
      <c r="C168" s="39"/>
      <c r="D168" s="16"/>
      <c r="E168" s="13"/>
      <c r="F168" s="13"/>
      <c r="G168" s="13"/>
      <c r="H168" s="13"/>
      <c r="I168" s="13"/>
      <c r="J168" s="14"/>
      <c r="K168" s="14"/>
      <c r="L168" s="14"/>
      <c r="M168" s="14"/>
      <c r="N168" s="14"/>
      <c r="O168" s="14"/>
      <c r="R168" s="7"/>
    </row>
    <row r="169" spans="2:18" ht="12.75">
      <c r="B169" s="2"/>
      <c r="C169" s="39"/>
      <c r="D169" s="16"/>
      <c r="E169" s="13"/>
      <c r="F169" s="13"/>
      <c r="G169" s="13"/>
      <c r="H169" s="13"/>
      <c r="I169" s="13"/>
      <c r="J169" s="14"/>
      <c r="K169" s="14"/>
      <c r="L169" s="14"/>
      <c r="M169" s="14"/>
      <c r="N169" s="14"/>
      <c r="O169" s="14"/>
      <c r="R169" s="7"/>
    </row>
    <row r="170" spans="2:18" ht="12.75">
      <c r="B170" s="2"/>
      <c r="C170" s="39"/>
      <c r="D170" s="16"/>
      <c r="E170" s="13"/>
      <c r="F170" s="13"/>
      <c r="G170" s="13"/>
      <c r="H170" s="13"/>
      <c r="I170" s="13"/>
      <c r="J170" s="14"/>
      <c r="K170" s="14"/>
      <c r="L170" s="14"/>
      <c r="M170" s="14"/>
      <c r="N170" s="14"/>
      <c r="O170" s="14"/>
      <c r="R170" s="7"/>
    </row>
    <row r="171" spans="2:18" ht="12.75">
      <c r="B171" s="2"/>
      <c r="C171" s="14" t="s">
        <v>208</v>
      </c>
      <c r="D171" s="12"/>
      <c r="E171" s="12"/>
      <c r="F171" s="12"/>
      <c r="G171" s="12"/>
      <c r="H171" s="12"/>
      <c r="J171" s="14"/>
      <c r="K171" s="14"/>
      <c r="L171" s="14"/>
      <c r="M171" s="14"/>
      <c r="N171" s="14"/>
      <c r="R171" s="7"/>
    </row>
    <row r="172" spans="2:18" ht="13.5" thickBot="1">
      <c r="B172" s="3"/>
      <c r="C172" s="99" t="s">
        <v>30</v>
      </c>
      <c r="D172" s="12"/>
      <c r="E172" s="12"/>
      <c r="F172" s="12"/>
      <c r="G172" s="12"/>
      <c r="H172" s="12"/>
      <c r="J172" s="14"/>
      <c r="K172" s="14"/>
      <c r="L172" s="14"/>
      <c r="M172" s="14"/>
      <c r="N172" s="14"/>
      <c r="R172" s="7"/>
    </row>
    <row r="173" spans="2:18" ht="13.5" thickBot="1">
      <c r="B173" s="77" t="s">
        <v>20</v>
      </c>
      <c r="C173" s="100"/>
      <c r="D173" s="37"/>
      <c r="E173" s="32"/>
      <c r="F173" s="32"/>
      <c r="G173" s="32"/>
      <c r="H173" s="32"/>
      <c r="I173" s="32"/>
      <c r="J173" s="31"/>
      <c r="K173" s="32"/>
      <c r="L173" s="32"/>
      <c r="M173" s="32"/>
      <c r="N173" s="31"/>
      <c r="O173" s="31"/>
      <c r="R173" s="7"/>
    </row>
    <row r="174" spans="2:18" ht="12.75">
      <c r="B174" s="63" t="s">
        <v>109</v>
      </c>
      <c r="C174" s="84">
        <v>7152</v>
      </c>
      <c r="D174" s="44"/>
      <c r="E174" s="29"/>
      <c r="F174" s="29"/>
      <c r="G174" s="29"/>
      <c r="H174" s="29"/>
      <c r="I174" s="29"/>
      <c r="J174" s="13"/>
      <c r="K174" s="13"/>
      <c r="L174" s="13"/>
      <c r="M174" s="13"/>
      <c r="N174" s="13"/>
      <c r="O174" s="13"/>
      <c r="R174" s="7"/>
    </row>
    <row r="175" spans="2:18" ht="12.75">
      <c r="B175" s="63" t="s">
        <v>110</v>
      </c>
      <c r="C175" s="56">
        <v>673</v>
      </c>
      <c r="D175" s="44"/>
      <c r="E175" s="29"/>
      <c r="F175" s="29"/>
      <c r="G175" s="29"/>
      <c r="H175" s="29"/>
      <c r="I175" s="29"/>
      <c r="J175" s="13"/>
      <c r="K175" s="13"/>
      <c r="L175" s="13"/>
      <c r="M175" s="13"/>
      <c r="N175" s="13"/>
      <c r="O175" s="13"/>
      <c r="R175" s="7"/>
    </row>
    <row r="176" spans="2:18" ht="12.75">
      <c r="B176" s="63" t="s">
        <v>200</v>
      </c>
      <c r="C176" s="56">
        <v>30</v>
      </c>
      <c r="D176" s="44"/>
      <c r="E176" s="29"/>
      <c r="F176" s="29"/>
      <c r="G176" s="29"/>
      <c r="H176" s="29"/>
      <c r="I176" s="29"/>
      <c r="J176" s="13"/>
      <c r="K176" s="13"/>
      <c r="L176" s="13"/>
      <c r="M176" s="13"/>
      <c r="N176" s="13"/>
      <c r="O176" s="13"/>
      <c r="R176" s="7"/>
    </row>
    <row r="177" spans="2:18" ht="12.75">
      <c r="B177" s="64" t="s">
        <v>111</v>
      </c>
      <c r="C177" s="57">
        <v>3650</v>
      </c>
      <c r="D177" s="44"/>
      <c r="E177" s="29"/>
      <c r="F177" s="29"/>
      <c r="G177" s="29"/>
      <c r="H177" s="29"/>
      <c r="I177" s="29"/>
      <c r="J177" s="13"/>
      <c r="K177" s="13"/>
      <c r="L177" s="13"/>
      <c r="M177" s="13"/>
      <c r="N177" s="13"/>
      <c r="O177" s="13"/>
      <c r="R177" s="7"/>
    </row>
    <row r="178" spans="2:18" ht="12.75">
      <c r="B178" s="63" t="s">
        <v>37</v>
      </c>
      <c r="C178" s="56">
        <v>190</v>
      </c>
      <c r="D178" s="44"/>
      <c r="E178" s="29"/>
      <c r="F178" s="29"/>
      <c r="G178" s="29"/>
      <c r="H178" s="29"/>
      <c r="I178" s="29"/>
      <c r="J178" s="13"/>
      <c r="K178" s="13"/>
      <c r="L178" s="13"/>
      <c r="M178" s="13"/>
      <c r="N178" s="13"/>
      <c r="O178" s="13"/>
      <c r="R178" s="7"/>
    </row>
    <row r="179" spans="2:18" ht="12.75">
      <c r="B179" s="63" t="s">
        <v>112</v>
      </c>
      <c r="C179" s="56">
        <v>1545</v>
      </c>
      <c r="D179" s="44"/>
      <c r="E179" s="29"/>
      <c r="F179" s="29"/>
      <c r="G179" s="29"/>
      <c r="H179" s="29"/>
      <c r="I179" s="29"/>
      <c r="J179" s="13"/>
      <c r="K179" s="13"/>
      <c r="L179" s="13"/>
      <c r="M179" s="13"/>
      <c r="N179" s="13"/>
      <c r="O179" s="13"/>
      <c r="R179" s="7"/>
    </row>
    <row r="180" spans="2:18" ht="12.75">
      <c r="B180" s="75" t="s">
        <v>183</v>
      </c>
      <c r="C180" s="74">
        <v>8225</v>
      </c>
      <c r="D180" s="44"/>
      <c r="E180" s="29"/>
      <c r="F180" s="29"/>
      <c r="G180" s="29"/>
      <c r="H180" s="29"/>
      <c r="I180" s="29"/>
      <c r="J180" s="13"/>
      <c r="K180" s="13"/>
      <c r="L180" s="13"/>
      <c r="M180" s="13"/>
      <c r="N180" s="13"/>
      <c r="O180" s="13"/>
      <c r="R180" s="7"/>
    </row>
    <row r="181" spans="2:18" ht="13.5" thickBot="1">
      <c r="B181" s="65" t="s">
        <v>113</v>
      </c>
      <c r="C181" s="66">
        <v>13525</v>
      </c>
      <c r="D181" s="44"/>
      <c r="E181" s="29"/>
      <c r="F181" s="29"/>
      <c r="G181" s="29"/>
      <c r="H181" s="29"/>
      <c r="I181" s="29"/>
      <c r="J181" s="13"/>
      <c r="K181" s="13"/>
      <c r="L181" s="13"/>
      <c r="M181" s="13"/>
      <c r="N181" s="13"/>
      <c r="O181" s="13"/>
      <c r="R181" s="7"/>
    </row>
    <row r="182" spans="2:18" ht="13.5" thickBot="1">
      <c r="B182" s="85" t="s">
        <v>5</v>
      </c>
      <c r="C182" s="86">
        <f>SUM(C183:C194)</f>
        <v>422169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R182" s="7"/>
    </row>
    <row r="183" spans="2:18" ht="12.75">
      <c r="B183" s="87" t="s">
        <v>201</v>
      </c>
      <c r="C183" s="78">
        <f>4750+105</f>
        <v>4855</v>
      </c>
      <c r="D183" s="1"/>
      <c r="E183" s="1"/>
      <c r="F183" s="1"/>
      <c r="G183" s="1"/>
      <c r="H183" s="1"/>
      <c r="I183" s="1"/>
      <c r="J183" s="13"/>
      <c r="K183" s="13"/>
      <c r="L183" s="13"/>
      <c r="M183" s="13"/>
      <c r="N183" s="13"/>
      <c r="O183" s="13"/>
      <c r="R183" s="7"/>
    </row>
    <row r="184" spans="2:18" ht="12.75">
      <c r="B184" s="83" t="s">
        <v>153</v>
      </c>
      <c r="C184" s="71">
        <v>2</v>
      </c>
      <c r="D184" s="1"/>
      <c r="E184" s="1"/>
      <c r="F184" s="1"/>
      <c r="G184" s="1"/>
      <c r="H184" s="1"/>
      <c r="I184" s="1"/>
      <c r="J184" s="13"/>
      <c r="K184" s="13"/>
      <c r="L184" s="13"/>
      <c r="M184" s="13"/>
      <c r="N184" s="13"/>
      <c r="O184" s="13"/>
      <c r="R184" s="7"/>
    </row>
    <row r="185" spans="2:18" ht="12.75">
      <c r="B185" s="88" t="s">
        <v>114</v>
      </c>
      <c r="C185" s="56">
        <v>50</v>
      </c>
      <c r="D185" s="1"/>
      <c r="E185" s="1"/>
      <c r="F185" s="1"/>
      <c r="G185" s="1"/>
      <c r="H185" s="1"/>
      <c r="I185" s="1"/>
      <c r="J185" s="13"/>
      <c r="K185" s="13"/>
      <c r="L185" s="13"/>
      <c r="M185" s="13"/>
      <c r="N185" s="13"/>
      <c r="O185" s="13"/>
      <c r="R185" s="7"/>
    </row>
    <row r="186" spans="2:18" ht="12.75">
      <c r="B186" s="83" t="s">
        <v>115</v>
      </c>
      <c r="C186" s="71">
        <f>43076+1363</f>
        <v>44439</v>
      </c>
      <c r="D186" s="1"/>
      <c r="E186" s="1"/>
      <c r="F186" s="1"/>
      <c r="G186" s="1"/>
      <c r="H186" s="1"/>
      <c r="I186" s="1"/>
      <c r="J186" s="13"/>
      <c r="K186" s="13"/>
      <c r="L186" s="13"/>
      <c r="M186" s="13"/>
      <c r="N186" s="13"/>
      <c r="O186" s="13"/>
      <c r="R186" s="7"/>
    </row>
    <row r="187" spans="2:18" ht="12.75">
      <c r="B187" s="83" t="s">
        <v>9</v>
      </c>
      <c r="C187" s="56">
        <v>12065</v>
      </c>
      <c r="D187" s="1"/>
      <c r="E187" s="1"/>
      <c r="F187" s="1"/>
      <c r="G187" s="1"/>
      <c r="H187" s="1"/>
      <c r="I187" s="1"/>
      <c r="J187" s="13"/>
      <c r="K187" s="13"/>
      <c r="L187" s="13"/>
      <c r="M187" s="13"/>
      <c r="N187" s="13"/>
      <c r="O187" s="13"/>
      <c r="R187" s="7"/>
    </row>
    <row r="188" spans="2:18" ht="12.75">
      <c r="B188" s="83" t="s">
        <v>190</v>
      </c>
      <c r="C188" s="56">
        <v>319777</v>
      </c>
      <c r="D188" s="1"/>
      <c r="E188" s="1"/>
      <c r="F188" s="1"/>
      <c r="G188" s="1"/>
      <c r="H188" s="1"/>
      <c r="I188" s="1"/>
      <c r="J188" s="13"/>
      <c r="K188" s="13"/>
      <c r="L188" s="13"/>
      <c r="M188" s="13"/>
      <c r="N188" s="13"/>
      <c r="O188" s="13"/>
      <c r="R188" s="7"/>
    </row>
    <row r="189" spans="2:18" ht="12.75">
      <c r="B189" s="83" t="s">
        <v>191</v>
      </c>
      <c r="C189" s="56">
        <v>1704</v>
      </c>
      <c r="D189" s="1"/>
      <c r="E189" s="1"/>
      <c r="F189" s="1"/>
      <c r="G189" s="1"/>
      <c r="H189" s="1"/>
      <c r="I189" s="1"/>
      <c r="J189" s="36"/>
      <c r="K189" s="36"/>
      <c r="L189" s="36"/>
      <c r="M189" s="13"/>
      <c r="N189" s="13"/>
      <c r="O189" s="13"/>
      <c r="R189" s="7"/>
    </row>
    <row r="190" spans="2:18" ht="12.75">
      <c r="B190" s="88" t="s">
        <v>116</v>
      </c>
      <c r="C190" s="56">
        <v>8</v>
      </c>
      <c r="D190" s="1"/>
      <c r="E190" s="1"/>
      <c r="F190" s="1"/>
      <c r="G190" s="1"/>
      <c r="H190" s="1"/>
      <c r="I190" s="1"/>
      <c r="J190" s="36"/>
      <c r="K190" s="36"/>
      <c r="L190" s="36"/>
      <c r="M190" s="13"/>
      <c r="N190" s="13"/>
      <c r="O190" s="13"/>
      <c r="R190" s="7"/>
    </row>
    <row r="191" spans="2:18" ht="12.75">
      <c r="B191" s="83" t="s">
        <v>117</v>
      </c>
      <c r="C191" s="57">
        <v>25039</v>
      </c>
      <c r="D191" s="1"/>
      <c r="E191" s="1"/>
      <c r="F191" s="1"/>
      <c r="G191" s="1"/>
      <c r="H191" s="1"/>
      <c r="I191" s="1"/>
      <c r="J191" s="13"/>
      <c r="K191" s="13"/>
      <c r="L191" s="13"/>
      <c r="M191" s="13"/>
      <c r="N191" s="13"/>
      <c r="O191" s="13"/>
      <c r="R191" s="7"/>
    </row>
    <row r="192" spans="2:18" ht="12.75">
      <c r="B192" s="88" t="s">
        <v>118</v>
      </c>
      <c r="C192" s="56">
        <v>3200</v>
      </c>
      <c r="D192" s="1"/>
      <c r="E192" s="1"/>
      <c r="F192" s="1"/>
      <c r="G192" s="1"/>
      <c r="H192" s="1"/>
      <c r="I192" s="1"/>
      <c r="J192" s="13"/>
      <c r="K192" s="13"/>
      <c r="L192" s="13"/>
      <c r="M192" s="13"/>
      <c r="N192" s="13"/>
      <c r="O192" s="13"/>
      <c r="R192" s="7"/>
    </row>
    <row r="193" spans="2:18" ht="12.75">
      <c r="B193" s="92" t="s">
        <v>119</v>
      </c>
      <c r="C193" s="57">
        <v>330</v>
      </c>
      <c r="D193" s="1"/>
      <c r="E193" s="1"/>
      <c r="F193" s="1"/>
      <c r="G193" s="1"/>
      <c r="H193" s="1"/>
      <c r="I193" s="1"/>
      <c r="J193" s="1"/>
      <c r="K193" s="13"/>
      <c r="L193" s="13"/>
      <c r="M193" s="13"/>
      <c r="N193" s="13"/>
      <c r="O193" s="13"/>
      <c r="R193" s="7"/>
    </row>
    <row r="194" spans="2:18" ht="13.5" thickBot="1">
      <c r="B194" s="94" t="s">
        <v>146</v>
      </c>
      <c r="C194" s="66">
        <v>10700</v>
      </c>
      <c r="D194" s="13"/>
      <c r="E194" s="13"/>
      <c r="F194" s="13"/>
      <c r="G194" s="13"/>
      <c r="H194" s="13"/>
      <c r="I194" s="13"/>
      <c r="J194" s="14"/>
      <c r="K194" s="14"/>
      <c r="L194" s="14"/>
      <c r="M194" s="14"/>
      <c r="N194" s="14"/>
      <c r="O194" s="14"/>
      <c r="R194" s="7"/>
    </row>
    <row r="195" spans="2:18" ht="13.5" thickBot="1">
      <c r="B195" s="85" t="s">
        <v>13</v>
      </c>
      <c r="C195" s="52">
        <f>SUM(C196:C199,C212:C242)</f>
        <v>1844689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R195" s="7"/>
    </row>
    <row r="196" spans="2:18" ht="12.75">
      <c r="B196" s="87" t="s">
        <v>120</v>
      </c>
      <c r="C196" s="54">
        <v>5397</v>
      </c>
      <c r="D196" s="1"/>
      <c r="E196" s="1"/>
      <c r="F196" s="1"/>
      <c r="G196" s="1"/>
      <c r="H196" s="1"/>
      <c r="I196" s="1"/>
      <c r="J196" s="13"/>
      <c r="K196" s="13"/>
      <c r="L196" s="13"/>
      <c r="M196" s="13"/>
      <c r="N196" s="13"/>
      <c r="O196" s="13"/>
      <c r="R196" s="7"/>
    </row>
    <row r="197" spans="2:18" ht="12.75">
      <c r="B197" s="88" t="s">
        <v>52</v>
      </c>
      <c r="C197" s="56">
        <v>19376</v>
      </c>
      <c r="D197" s="1"/>
      <c r="E197" s="1"/>
      <c r="F197" s="1"/>
      <c r="G197" s="1"/>
      <c r="H197" s="1"/>
      <c r="I197" s="1"/>
      <c r="J197" s="13"/>
      <c r="K197" s="13"/>
      <c r="L197" s="13"/>
      <c r="M197" s="13"/>
      <c r="N197" s="13"/>
      <c r="O197" s="13"/>
      <c r="R197" s="7"/>
    </row>
    <row r="198" spans="2:18" ht="13.5" thickBot="1">
      <c r="B198" s="89" t="s">
        <v>53</v>
      </c>
      <c r="C198" s="73">
        <v>1300</v>
      </c>
      <c r="D198" s="1"/>
      <c r="E198" s="1"/>
      <c r="F198" s="1"/>
      <c r="G198" s="1"/>
      <c r="H198" s="1"/>
      <c r="I198" s="1"/>
      <c r="J198" s="13"/>
      <c r="K198" s="13"/>
      <c r="L198" s="13"/>
      <c r="M198" s="13"/>
      <c r="N198" s="13"/>
      <c r="O198" s="13"/>
      <c r="R198" s="7"/>
    </row>
    <row r="199" spans="2:18" ht="13.5" thickBot="1">
      <c r="B199" s="90" t="s">
        <v>121</v>
      </c>
      <c r="C199" s="91">
        <f>SUM(C200:C211)</f>
        <v>616824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R199" s="7"/>
    </row>
    <row r="200" spans="2:18" ht="12.75">
      <c r="B200" s="87" t="s">
        <v>59</v>
      </c>
      <c r="C200" s="57">
        <f>34</f>
        <v>34</v>
      </c>
      <c r="D200" s="1"/>
      <c r="E200" s="1"/>
      <c r="F200" s="1"/>
      <c r="G200" s="1"/>
      <c r="H200" s="1"/>
      <c r="I200" s="1"/>
      <c r="J200" s="13"/>
      <c r="K200" s="13"/>
      <c r="L200" s="13"/>
      <c r="M200" s="13"/>
      <c r="N200" s="13"/>
      <c r="O200" s="13"/>
      <c r="R200" s="7"/>
    </row>
    <row r="201" spans="2:18" ht="12.75">
      <c r="B201" s="83" t="s">
        <v>154</v>
      </c>
      <c r="C201" s="56">
        <v>19028</v>
      </c>
      <c r="D201" s="1"/>
      <c r="E201" s="1"/>
      <c r="F201" s="1"/>
      <c r="G201" s="1"/>
      <c r="H201" s="1"/>
      <c r="I201" s="1"/>
      <c r="J201" s="13"/>
      <c r="K201" s="13"/>
      <c r="L201" s="13"/>
      <c r="M201" s="13"/>
      <c r="N201" s="13"/>
      <c r="O201" s="13"/>
      <c r="R201" s="7"/>
    </row>
    <row r="202" spans="2:18" ht="12.75">
      <c r="B202" s="88" t="s">
        <v>58</v>
      </c>
      <c r="C202" s="56">
        <v>14046</v>
      </c>
      <c r="D202" s="1"/>
      <c r="E202" s="1"/>
      <c r="F202" s="1"/>
      <c r="G202" s="1"/>
      <c r="H202" s="1"/>
      <c r="I202" s="1"/>
      <c r="J202" s="13"/>
      <c r="K202" s="13"/>
      <c r="L202" s="13"/>
      <c r="M202" s="13"/>
      <c r="N202" s="13"/>
      <c r="O202" s="13"/>
      <c r="R202" s="7"/>
    </row>
    <row r="203" spans="2:18" ht="12.75">
      <c r="B203" s="88" t="s">
        <v>57</v>
      </c>
      <c r="C203" s="56">
        <v>370423</v>
      </c>
      <c r="D203" s="1"/>
      <c r="E203" s="1"/>
      <c r="F203" s="1"/>
      <c r="G203" s="1"/>
      <c r="H203" s="1"/>
      <c r="I203" s="1"/>
      <c r="J203" s="13"/>
      <c r="K203" s="13"/>
      <c r="L203" s="13"/>
      <c r="M203" s="13"/>
      <c r="N203" s="13"/>
      <c r="O203" s="13"/>
      <c r="R203" s="7"/>
    </row>
    <row r="204" spans="2:18" ht="12.75">
      <c r="B204" s="88" t="s">
        <v>188</v>
      </c>
      <c r="C204" s="56">
        <v>57051</v>
      </c>
      <c r="D204" s="1"/>
      <c r="E204" s="1"/>
      <c r="F204" s="1"/>
      <c r="G204" s="1"/>
      <c r="H204" s="1"/>
      <c r="I204" s="1"/>
      <c r="J204" s="13"/>
      <c r="K204" s="13"/>
      <c r="L204" s="13"/>
      <c r="M204" s="13"/>
      <c r="N204" s="13"/>
      <c r="O204" s="13"/>
      <c r="R204" s="7"/>
    </row>
    <row r="205" spans="2:18" ht="12.75">
      <c r="B205" s="88" t="s">
        <v>205</v>
      </c>
      <c r="C205" s="56">
        <v>97435</v>
      </c>
      <c r="D205" s="47"/>
      <c r="E205" s="47"/>
      <c r="F205" s="47"/>
      <c r="G205" s="47"/>
      <c r="H205" s="47"/>
      <c r="I205" s="47"/>
      <c r="J205" s="13"/>
      <c r="K205" s="13"/>
      <c r="L205" s="13"/>
      <c r="M205" s="13"/>
      <c r="N205" s="13"/>
      <c r="O205" s="13"/>
      <c r="R205" s="7"/>
    </row>
    <row r="206" spans="2:18" ht="12.75">
      <c r="B206" s="88" t="s">
        <v>206</v>
      </c>
      <c r="C206" s="74">
        <v>2200</v>
      </c>
      <c r="D206" s="1"/>
      <c r="E206" s="1"/>
      <c r="F206" s="1"/>
      <c r="G206" s="1"/>
      <c r="H206" s="1"/>
      <c r="I206" s="1"/>
      <c r="J206" s="13"/>
      <c r="K206" s="13"/>
      <c r="L206" s="13"/>
      <c r="M206" s="13"/>
      <c r="N206" s="13"/>
      <c r="O206" s="13"/>
      <c r="R206" s="7"/>
    </row>
    <row r="207" spans="2:18" ht="12.75">
      <c r="B207" s="88" t="s">
        <v>189</v>
      </c>
      <c r="C207" s="74">
        <v>50306</v>
      </c>
      <c r="D207" s="1"/>
      <c r="E207" s="1"/>
      <c r="F207" s="1"/>
      <c r="G207" s="1"/>
      <c r="H207" s="1"/>
      <c r="I207" s="1"/>
      <c r="J207" s="13"/>
      <c r="K207" s="13"/>
      <c r="L207" s="13"/>
      <c r="M207" s="13"/>
      <c r="N207" s="13"/>
      <c r="O207" s="13"/>
      <c r="R207" s="7"/>
    </row>
    <row r="208" spans="2:18" ht="12.75">
      <c r="B208" s="88" t="s">
        <v>56</v>
      </c>
      <c r="C208" s="56">
        <v>55</v>
      </c>
      <c r="D208" s="1"/>
      <c r="E208" s="1"/>
      <c r="F208" s="1"/>
      <c r="G208" s="1"/>
      <c r="H208" s="1"/>
      <c r="I208" s="1"/>
      <c r="J208" s="13"/>
      <c r="K208" s="13"/>
      <c r="L208" s="13"/>
      <c r="M208" s="13"/>
      <c r="N208" s="13"/>
      <c r="O208" s="13"/>
      <c r="R208" s="7"/>
    </row>
    <row r="209" spans="2:18" ht="12.75">
      <c r="B209" s="88" t="s">
        <v>45</v>
      </c>
      <c r="C209" s="56">
        <v>5750</v>
      </c>
      <c r="D209" s="1"/>
      <c r="E209" s="1"/>
      <c r="F209" s="1"/>
      <c r="G209" s="1"/>
      <c r="H209" s="1"/>
      <c r="I209" s="1"/>
      <c r="J209" s="13"/>
      <c r="K209" s="13"/>
      <c r="L209" s="13"/>
      <c r="M209" s="13"/>
      <c r="N209" s="13"/>
      <c r="O209" s="13"/>
      <c r="R209" s="7"/>
    </row>
    <row r="210" spans="2:18" ht="12.75">
      <c r="B210" s="92" t="s">
        <v>202</v>
      </c>
      <c r="C210" s="74">
        <v>254</v>
      </c>
      <c r="D210" s="1"/>
      <c r="E210" s="1"/>
      <c r="F210" s="1"/>
      <c r="G210" s="1"/>
      <c r="H210" s="1"/>
      <c r="I210" s="1"/>
      <c r="J210" s="13"/>
      <c r="K210" s="13"/>
      <c r="L210" s="13"/>
      <c r="M210" s="13"/>
      <c r="N210" s="13"/>
      <c r="O210" s="13"/>
      <c r="R210" s="7"/>
    </row>
    <row r="211" spans="2:18" ht="12.75">
      <c r="B211" s="92" t="s">
        <v>203</v>
      </c>
      <c r="C211" s="74">
        <v>242</v>
      </c>
      <c r="D211" s="1"/>
      <c r="E211" s="1"/>
      <c r="F211" s="1"/>
      <c r="G211" s="1"/>
      <c r="H211" s="1"/>
      <c r="I211" s="1"/>
      <c r="J211" s="13"/>
      <c r="K211" s="13"/>
      <c r="L211" s="13"/>
      <c r="M211" s="13"/>
      <c r="N211" s="13"/>
      <c r="O211" s="13"/>
      <c r="R211" s="7"/>
    </row>
    <row r="212" spans="2:18" ht="12.75">
      <c r="B212" s="92" t="s">
        <v>122</v>
      </c>
      <c r="C212" s="74">
        <v>1140</v>
      </c>
      <c r="D212" s="1"/>
      <c r="E212" s="1"/>
      <c r="F212" s="1"/>
      <c r="G212" s="1"/>
      <c r="H212" s="1"/>
      <c r="I212" s="1"/>
      <c r="J212" s="13"/>
      <c r="K212" s="13"/>
      <c r="L212" s="13"/>
      <c r="M212" s="13"/>
      <c r="N212" s="13"/>
      <c r="O212" s="13"/>
      <c r="R212" s="7"/>
    </row>
    <row r="213" spans="2:18" ht="12.75">
      <c r="B213" s="88" t="s">
        <v>54</v>
      </c>
      <c r="C213" s="74">
        <v>7487</v>
      </c>
      <c r="D213" s="1"/>
      <c r="E213" s="1"/>
      <c r="F213" s="1"/>
      <c r="G213" s="1"/>
      <c r="H213" s="1"/>
      <c r="I213" s="1"/>
      <c r="J213" s="13"/>
      <c r="K213" s="13"/>
      <c r="L213" s="13"/>
      <c r="M213" s="13"/>
      <c r="N213" s="13"/>
      <c r="O213" s="13"/>
      <c r="R213" s="7"/>
    </row>
    <row r="214" spans="2:18" ht="12.75">
      <c r="B214" s="88" t="s">
        <v>205</v>
      </c>
      <c r="C214" s="74">
        <v>0</v>
      </c>
      <c r="D214" s="1"/>
      <c r="E214" s="1"/>
      <c r="F214" s="1"/>
      <c r="G214" s="1"/>
      <c r="H214" s="1"/>
      <c r="I214" s="1"/>
      <c r="J214" s="13"/>
      <c r="K214" s="13"/>
      <c r="L214" s="13"/>
      <c r="M214" s="13"/>
      <c r="N214" s="13"/>
      <c r="O214" s="13"/>
      <c r="R214" s="7"/>
    </row>
    <row r="215" spans="2:18" ht="12.75">
      <c r="B215" s="88" t="s">
        <v>55</v>
      </c>
      <c r="C215" s="56">
        <v>3100</v>
      </c>
      <c r="D215" s="1"/>
      <c r="E215" s="1"/>
      <c r="F215" s="1"/>
      <c r="G215" s="1"/>
      <c r="H215" s="1"/>
      <c r="I215" s="1"/>
      <c r="J215" s="13"/>
      <c r="K215" s="13"/>
      <c r="L215" s="13"/>
      <c r="M215" s="13"/>
      <c r="N215" s="13"/>
      <c r="O215" s="13"/>
      <c r="R215" s="7"/>
    </row>
    <row r="216" spans="2:18" ht="12.75">
      <c r="B216" s="83" t="s">
        <v>123</v>
      </c>
      <c r="C216" s="56">
        <v>1270</v>
      </c>
      <c r="D216" s="1"/>
      <c r="E216" s="1"/>
      <c r="F216" s="1"/>
      <c r="G216" s="1"/>
      <c r="H216" s="1"/>
      <c r="I216" s="1"/>
      <c r="J216" s="13"/>
      <c r="K216" s="13"/>
      <c r="L216" s="13"/>
      <c r="M216" s="13"/>
      <c r="N216" s="13"/>
      <c r="O216" s="13"/>
      <c r="R216" s="7"/>
    </row>
    <row r="217" spans="2:18" ht="12.75">
      <c r="B217" s="88" t="s">
        <v>204</v>
      </c>
      <c r="C217" s="56">
        <v>130</v>
      </c>
      <c r="D217" s="1"/>
      <c r="E217" s="1"/>
      <c r="F217" s="1"/>
      <c r="G217" s="1"/>
      <c r="H217" s="1"/>
      <c r="I217" s="1"/>
      <c r="J217" s="36"/>
      <c r="K217" s="13"/>
      <c r="L217" s="13"/>
      <c r="M217" s="13"/>
      <c r="N217" s="13"/>
      <c r="O217" s="13"/>
      <c r="R217" s="7"/>
    </row>
    <row r="218" spans="2:18" ht="12.75">
      <c r="B218" s="88" t="s">
        <v>124</v>
      </c>
      <c r="C218" s="56">
        <v>500</v>
      </c>
      <c r="D218" s="1"/>
      <c r="E218" s="1"/>
      <c r="F218" s="1"/>
      <c r="G218" s="1"/>
      <c r="H218" s="1"/>
      <c r="I218" s="1"/>
      <c r="J218" s="1"/>
      <c r="K218" s="13"/>
      <c r="L218" s="13"/>
      <c r="M218" s="13"/>
      <c r="N218" s="13"/>
      <c r="O218" s="13"/>
      <c r="R218" s="7"/>
    </row>
    <row r="219" spans="2:18" ht="12.75">
      <c r="B219" s="92" t="s">
        <v>35</v>
      </c>
      <c r="C219" s="57">
        <v>60630</v>
      </c>
      <c r="D219" s="1"/>
      <c r="E219" s="1"/>
      <c r="F219" s="1"/>
      <c r="G219" s="1"/>
      <c r="H219" s="1"/>
      <c r="I219" s="1"/>
      <c r="J219" s="13"/>
      <c r="K219" s="13"/>
      <c r="L219" s="13"/>
      <c r="M219" s="13"/>
      <c r="N219" s="13"/>
      <c r="O219" s="13"/>
      <c r="R219" s="7"/>
    </row>
    <row r="220" spans="2:18" ht="12.75">
      <c r="B220" s="88" t="s">
        <v>207</v>
      </c>
      <c r="C220" s="56">
        <v>10</v>
      </c>
      <c r="D220" s="1"/>
      <c r="E220" s="1"/>
      <c r="F220" s="1"/>
      <c r="G220" s="1"/>
      <c r="H220" s="1"/>
      <c r="I220" s="1"/>
      <c r="J220" s="13"/>
      <c r="K220" s="13"/>
      <c r="L220" s="13"/>
      <c r="M220" s="13"/>
      <c r="N220" s="13"/>
      <c r="O220" s="13"/>
      <c r="R220" s="7"/>
    </row>
    <row r="221" spans="2:18" ht="12.75">
      <c r="B221" s="88" t="s">
        <v>125</v>
      </c>
      <c r="C221" s="56">
        <v>12300</v>
      </c>
      <c r="D221" s="1"/>
      <c r="E221" s="1"/>
      <c r="F221" s="1"/>
      <c r="G221" s="1"/>
      <c r="H221" s="1"/>
      <c r="I221" s="1"/>
      <c r="J221" s="13"/>
      <c r="K221" s="13"/>
      <c r="L221" s="13"/>
      <c r="M221" s="13"/>
      <c r="N221" s="13"/>
      <c r="O221" s="13"/>
      <c r="R221" s="7"/>
    </row>
    <row r="222" spans="2:18" ht="12.75">
      <c r="B222" s="92" t="s">
        <v>126</v>
      </c>
      <c r="C222" s="57">
        <v>14046</v>
      </c>
      <c r="D222" s="1"/>
      <c r="E222" s="1"/>
      <c r="F222" s="1"/>
      <c r="G222" s="1"/>
      <c r="H222" s="1"/>
      <c r="I222" s="1"/>
      <c r="J222" s="13"/>
      <c r="K222" s="13"/>
      <c r="L222" s="13"/>
      <c r="M222" s="13"/>
      <c r="N222" s="13"/>
      <c r="O222" s="13"/>
      <c r="R222" s="7"/>
    </row>
    <row r="223" spans="2:18" ht="12.75">
      <c r="B223" s="92" t="s">
        <v>184</v>
      </c>
      <c r="C223" s="56"/>
      <c r="D223" s="1"/>
      <c r="E223" s="1"/>
      <c r="F223" s="1"/>
      <c r="G223" s="1"/>
      <c r="H223" s="1"/>
      <c r="I223" s="1"/>
      <c r="J223" s="13"/>
      <c r="K223" s="13"/>
      <c r="L223" s="13"/>
      <c r="M223" s="13"/>
      <c r="N223" s="13"/>
      <c r="O223" s="13"/>
      <c r="R223" s="7"/>
    </row>
    <row r="224" spans="2:18" ht="12.75">
      <c r="B224" s="92" t="s">
        <v>185</v>
      </c>
      <c r="C224" s="56">
        <v>22422</v>
      </c>
      <c r="D224" s="1"/>
      <c r="E224" s="1"/>
      <c r="F224" s="1"/>
      <c r="G224" s="1"/>
      <c r="H224" s="1"/>
      <c r="I224" s="1"/>
      <c r="J224" s="13"/>
      <c r="K224" s="13"/>
      <c r="L224" s="13"/>
      <c r="M224" s="13"/>
      <c r="N224" s="13"/>
      <c r="O224" s="13"/>
      <c r="R224" s="7"/>
    </row>
    <row r="225" spans="2:18" ht="12.75">
      <c r="B225" s="92" t="s">
        <v>186</v>
      </c>
      <c r="C225" s="57">
        <v>776573</v>
      </c>
      <c r="D225" s="1"/>
      <c r="E225" s="1"/>
      <c r="F225" s="1"/>
      <c r="G225" s="1"/>
      <c r="H225" s="1"/>
      <c r="I225" s="1"/>
      <c r="J225" s="13"/>
      <c r="K225" s="13"/>
      <c r="L225" s="13"/>
      <c r="M225" s="13"/>
      <c r="N225" s="13"/>
      <c r="O225" s="13"/>
      <c r="R225" s="7"/>
    </row>
    <row r="226" spans="2:18" ht="12.75">
      <c r="B226" s="92" t="s">
        <v>187</v>
      </c>
      <c r="C226" s="56">
        <v>29241</v>
      </c>
      <c r="D226" s="1"/>
      <c r="E226" s="1"/>
      <c r="F226" s="1"/>
      <c r="G226" s="1"/>
      <c r="H226" s="1"/>
      <c r="I226" s="1"/>
      <c r="J226" s="13"/>
      <c r="K226" s="13"/>
      <c r="L226" s="13"/>
      <c r="M226" s="13"/>
      <c r="N226" s="13"/>
      <c r="O226" s="13"/>
      <c r="R226" s="7"/>
    </row>
    <row r="227" spans="2:18" ht="13.5" thickBot="1">
      <c r="B227" s="65" t="s">
        <v>49</v>
      </c>
      <c r="C227" s="66">
        <v>12065</v>
      </c>
      <c r="D227" s="1"/>
      <c r="E227" s="1"/>
      <c r="F227" s="1"/>
      <c r="G227" s="1"/>
      <c r="H227" s="1"/>
      <c r="I227" s="1"/>
      <c r="J227" s="13"/>
      <c r="K227" s="13"/>
      <c r="L227" s="13"/>
      <c r="M227" s="13"/>
      <c r="N227" s="13"/>
      <c r="O227" s="13"/>
      <c r="R227" s="7"/>
    </row>
    <row r="228" spans="3:18" ht="12.75">
      <c r="C228" s="7"/>
      <c r="D228" s="12"/>
      <c r="E228" s="12"/>
      <c r="F228" s="12"/>
      <c r="G228" s="12"/>
      <c r="H228" s="12"/>
      <c r="I228" s="12"/>
      <c r="J228" s="14"/>
      <c r="K228" s="14"/>
      <c r="L228" s="14"/>
      <c r="M228" s="14"/>
      <c r="N228" s="14"/>
      <c r="O228" s="14"/>
      <c r="R228" s="7"/>
    </row>
    <row r="229" spans="3:18" ht="12.75">
      <c r="C229" s="7"/>
      <c r="D229" s="12"/>
      <c r="E229" s="12"/>
      <c r="F229" s="12"/>
      <c r="G229" s="12"/>
      <c r="H229" s="12"/>
      <c r="I229" s="12"/>
      <c r="J229" s="14"/>
      <c r="K229" s="14"/>
      <c r="L229" s="14"/>
      <c r="M229" s="14"/>
      <c r="N229" s="14"/>
      <c r="O229" s="14"/>
      <c r="R229" s="7"/>
    </row>
    <row r="230" spans="3:18" ht="12.75">
      <c r="C230" s="7"/>
      <c r="D230" s="12"/>
      <c r="E230" s="12"/>
      <c r="F230" s="12"/>
      <c r="G230" s="12"/>
      <c r="H230" s="12"/>
      <c r="I230" s="12"/>
      <c r="J230" s="14"/>
      <c r="K230" s="14"/>
      <c r="L230" s="14"/>
      <c r="M230" s="14"/>
      <c r="N230" s="14"/>
      <c r="O230" s="14"/>
      <c r="R230" s="7"/>
    </row>
    <row r="231" spans="3:18" ht="12.75">
      <c r="C231" s="7"/>
      <c r="D231" s="12"/>
      <c r="E231" s="12"/>
      <c r="F231" s="12"/>
      <c r="G231" s="12"/>
      <c r="H231" s="12"/>
      <c r="I231" s="12"/>
      <c r="J231" s="14"/>
      <c r="K231" s="14"/>
      <c r="L231" s="14"/>
      <c r="M231" s="14"/>
      <c r="N231" s="14"/>
      <c r="O231" s="14"/>
      <c r="R231" s="7"/>
    </row>
    <row r="232" spans="3:18" ht="12.75">
      <c r="C232" s="7"/>
      <c r="D232" s="12"/>
      <c r="E232" s="12"/>
      <c r="F232" s="12"/>
      <c r="G232" s="12"/>
      <c r="H232" s="12"/>
      <c r="I232" s="12"/>
      <c r="J232" s="14"/>
      <c r="K232" s="14"/>
      <c r="L232" s="14"/>
      <c r="M232" s="14"/>
      <c r="N232" s="14"/>
      <c r="O232" s="14"/>
      <c r="R232" s="7"/>
    </row>
    <row r="233" spans="4:18" ht="12.75">
      <c r="D233" s="12"/>
      <c r="E233" s="12"/>
      <c r="F233" s="12"/>
      <c r="G233" s="12"/>
      <c r="H233" s="12"/>
      <c r="I233" s="12"/>
      <c r="J233" s="14"/>
      <c r="K233" s="14"/>
      <c r="L233" s="14"/>
      <c r="M233" s="14"/>
      <c r="N233" s="14"/>
      <c r="O233" s="14"/>
      <c r="R233" s="7"/>
    </row>
    <row r="234" spans="4:18" ht="12.75">
      <c r="D234" s="12"/>
      <c r="E234" s="12"/>
      <c r="F234" s="12"/>
      <c r="G234" s="12"/>
      <c r="H234" s="12"/>
      <c r="I234" s="12"/>
      <c r="J234" s="14"/>
      <c r="K234" s="14"/>
      <c r="L234" s="14"/>
      <c r="M234" s="14"/>
      <c r="N234" s="14"/>
      <c r="O234" s="14"/>
      <c r="R234" s="7"/>
    </row>
    <row r="235" spans="2:18" ht="12.75">
      <c r="B235" s="2"/>
      <c r="C235" s="14" t="s">
        <v>208</v>
      </c>
      <c r="D235" s="12"/>
      <c r="E235" s="12"/>
      <c r="F235" s="12"/>
      <c r="G235" s="12"/>
      <c r="H235" s="12"/>
      <c r="J235" s="14"/>
      <c r="K235" s="14"/>
      <c r="L235" s="14"/>
      <c r="M235" s="14"/>
      <c r="N235" s="14"/>
      <c r="R235" s="7"/>
    </row>
    <row r="236" spans="2:18" ht="13.5" thickBot="1">
      <c r="B236" s="3"/>
      <c r="C236" s="15" t="s">
        <v>31</v>
      </c>
      <c r="D236" s="12"/>
      <c r="E236" s="12"/>
      <c r="F236" s="12"/>
      <c r="G236" s="12"/>
      <c r="H236" s="12"/>
      <c r="J236" s="14"/>
      <c r="K236" s="14"/>
      <c r="L236" s="14"/>
      <c r="M236" s="14"/>
      <c r="N236" s="14"/>
      <c r="R236" s="7"/>
    </row>
    <row r="237" spans="2:18" ht="13.5" thickBot="1">
      <c r="B237" s="77" t="s">
        <v>20</v>
      </c>
      <c r="C237" s="79"/>
      <c r="D237" s="37"/>
      <c r="E237" s="32"/>
      <c r="F237" s="32"/>
      <c r="G237" s="32"/>
      <c r="H237" s="32"/>
      <c r="I237" s="32"/>
      <c r="J237" s="31"/>
      <c r="K237" s="32"/>
      <c r="L237" s="32"/>
      <c r="M237" s="32"/>
      <c r="N237" s="31"/>
      <c r="O237" s="31"/>
      <c r="R237" s="7"/>
    </row>
    <row r="238" spans="2:18" ht="12.75">
      <c r="B238" s="88" t="s">
        <v>127</v>
      </c>
      <c r="C238" s="56"/>
      <c r="D238" s="34"/>
      <c r="E238" s="34"/>
      <c r="F238" s="34"/>
      <c r="G238" s="34"/>
      <c r="H238" s="34"/>
      <c r="I238" s="34"/>
      <c r="J238" s="35"/>
      <c r="K238" s="35"/>
      <c r="L238" s="35"/>
      <c r="M238" s="35"/>
      <c r="N238" s="35"/>
      <c r="O238" s="35"/>
      <c r="R238" s="7"/>
    </row>
    <row r="239" spans="2:18" ht="12.75">
      <c r="B239" s="88" t="s">
        <v>50</v>
      </c>
      <c r="C239" s="56">
        <v>35713</v>
      </c>
      <c r="D239" s="16"/>
      <c r="E239" s="13"/>
      <c r="F239" s="13"/>
      <c r="G239" s="13"/>
      <c r="H239" s="13"/>
      <c r="I239" s="13"/>
      <c r="J239" s="36"/>
      <c r="K239" s="13"/>
      <c r="L239" s="13"/>
      <c r="M239" s="13"/>
      <c r="N239" s="13"/>
      <c r="O239" s="13"/>
      <c r="R239" s="7"/>
    </row>
    <row r="240" spans="2:18" ht="12.75">
      <c r="B240" s="83" t="s">
        <v>128</v>
      </c>
      <c r="C240" s="56"/>
      <c r="D240" s="43"/>
      <c r="E240" s="38"/>
      <c r="F240" s="38"/>
      <c r="G240" s="38"/>
      <c r="H240" s="38"/>
      <c r="I240" s="38"/>
      <c r="J240" s="13"/>
      <c r="K240" s="13"/>
      <c r="L240" s="13"/>
      <c r="M240" s="13"/>
      <c r="N240" s="13"/>
      <c r="O240" s="13"/>
      <c r="R240" s="7"/>
    </row>
    <row r="241" spans="2:18" ht="12.75">
      <c r="B241" s="88" t="s">
        <v>27</v>
      </c>
      <c r="C241" s="56">
        <v>224965</v>
      </c>
      <c r="D241" s="43"/>
      <c r="E241" s="38"/>
      <c r="F241" s="38"/>
      <c r="G241" s="38"/>
      <c r="H241" s="38"/>
      <c r="I241" s="38"/>
      <c r="J241" s="13"/>
      <c r="K241" s="13"/>
      <c r="L241" s="13"/>
      <c r="M241" s="13"/>
      <c r="N241" s="13"/>
      <c r="O241" s="13"/>
      <c r="R241" s="7"/>
    </row>
    <row r="242" spans="2:18" ht="13.5" thickBot="1">
      <c r="B242" s="92" t="s">
        <v>51</v>
      </c>
      <c r="C242" s="57">
        <v>200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R242" s="7"/>
    </row>
    <row r="243" spans="2:18" ht="13.5" thickBot="1">
      <c r="B243" s="52" t="s">
        <v>6</v>
      </c>
      <c r="C243" s="52">
        <f>SUM(C6,C15,C42,C139,C182,C195)</f>
        <v>5480679</v>
      </c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R243" s="7"/>
    </row>
    <row r="244" spans="2:18" ht="13.5" thickBot="1">
      <c r="B244" s="49" t="s">
        <v>7</v>
      </c>
      <c r="C244" s="91">
        <v>-854347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R244" s="7"/>
    </row>
    <row r="245" spans="2:18" ht="13.5" thickBot="1">
      <c r="B245" s="95" t="s">
        <v>8</v>
      </c>
      <c r="C245" s="52">
        <f>C243+C244</f>
        <v>4626332</v>
      </c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R245" s="7"/>
    </row>
    <row r="246" spans="3:10" ht="12.75">
      <c r="C246" s="5"/>
      <c r="D246" s="12"/>
      <c r="E246" s="12"/>
      <c r="F246" s="12"/>
      <c r="G246" s="12"/>
      <c r="H246" s="12"/>
      <c r="I246" s="12"/>
      <c r="J246" s="12"/>
    </row>
    <row r="247" spans="3:10" ht="12.75">
      <c r="C247" s="22"/>
      <c r="D247" s="22"/>
      <c r="E247" s="22"/>
      <c r="F247" s="22"/>
      <c r="G247" s="22"/>
      <c r="H247" s="22"/>
      <c r="I247" s="22"/>
      <c r="J247" s="12"/>
    </row>
    <row r="248" spans="2:15" ht="12.75">
      <c r="B248" s="17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</row>
    <row r="249" spans="3:10" ht="12.75">
      <c r="C249" s="5"/>
      <c r="D249" s="17"/>
      <c r="E249" s="26"/>
      <c r="F249" s="26"/>
      <c r="G249" s="26"/>
      <c r="H249" s="26"/>
      <c r="I249" s="26"/>
      <c r="J249" s="12"/>
    </row>
    <row r="250" spans="3:15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3:10" ht="12.75">
      <c r="C251" s="5"/>
      <c r="D251" s="20"/>
      <c r="E251" s="20"/>
      <c r="F251" s="20"/>
      <c r="G251" s="20"/>
      <c r="H251" s="20"/>
      <c r="I251" s="20"/>
      <c r="J251" s="12"/>
    </row>
    <row r="252" spans="3:15" ht="12.75">
      <c r="C252" s="5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1" ht="12.75">
      <c r="C253" s="5"/>
      <c r="D253" s="23"/>
      <c r="E253" s="23"/>
      <c r="F253" s="23"/>
      <c r="G253" s="23"/>
      <c r="H253" s="23"/>
      <c r="I253" s="23"/>
      <c r="J253" s="12"/>
      <c r="K253" s="7"/>
    </row>
    <row r="254" spans="3:15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3:10" ht="12.75">
      <c r="C255" s="5"/>
      <c r="D255" s="21"/>
      <c r="E255" s="21"/>
      <c r="F255" s="21"/>
      <c r="G255" s="21"/>
      <c r="H255" s="21"/>
      <c r="I255" s="21"/>
      <c r="J255" s="12"/>
    </row>
    <row r="256" spans="3:10" ht="12.75">
      <c r="C256" s="5"/>
      <c r="D256" s="21"/>
      <c r="E256" s="21"/>
      <c r="F256" s="21"/>
      <c r="G256" s="21"/>
      <c r="H256" s="21"/>
      <c r="I256" s="21"/>
      <c r="J256" s="12"/>
    </row>
    <row r="257" spans="3:10" ht="12.75">
      <c r="C257" s="5"/>
      <c r="D257" s="21"/>
      <c r="E257" s="21"/>
      <c r="F257" s="21"/>
      <c r="G257" s="21"/>
      <c r="H257" s="21"/>
      <c r="I257" s="21"/>
      <c r="J257" s="12"/>
    </row>
    <row r="258" spans="3:10" ht="12.75">
      <c r="C258" s="5"/>
      <c r="D258" s="21"/>
      <c r="E258" s="21"/>
      <c r="F258" s="21"/>
      <c r="G258" s="21"/>
      <c r="H258" s="24"/>
      <c r="I258" s="24"/>
      <c r="J258" s="12"/>
    </row>
    <row r="259" spans="3:10" ht="12.75">
      <c r="C259" s="5"/>
      <c r="D259" s="19"/>
      <c r="E259" s="19"/>
      <c r="F259" s="19"/>
      <c r="G259" s="19"/>
      <c r="H259" s="19"/>
      <c r="I259" s="19"/>
      <c r="J259" s="12"/>
    </row>
    <row r="260" spans="3:11" ht="12.75">
      <c r="C260" s="5"/>
      <c r="D260" s="20"/>
      <c r="E260" s="20"/>
      <c r="F260" s="20"/>
      <c r="G260" s="20"/>
      <c r="H260" s="20"/>
      <c r="I260" s="20"/>
      <c r="J260" s="12"/>
      <c r="K260" s="7"/>
    </row>
    <row r="261" spans="3:10" ht="12.75">
      <c r="C261" s="5"/>
      <c r="D261" s="19"/>
      <c r="E261" s="19"/>
      <c r="F261" s="19"/>
      <c r="G261" s="19"/>
      <c r="H261" s="19"/>
      <c r="I261" s="19"/>
      <c r="J261" s="12"/>
    </row>
    <row r="262" spans="3:10" ht="12.75">
      <c r="C262" s="5"/>
      <c r="D262" s="12"/>
      <c r="E262" s="12"/>
      <c r="F262" s="12"/>
      <c r="G262" s="12"/>
      <c r="H262" s="12"/>
      <c r="I262" s="12"/>
      <c r="J262" s="12"/>
    </row>
    <row r="263" spans="3:10" ht="12.75">
      <c r="C263" s="5"/>
      <c r="D263" s="12"/>
      <c r="E263" s="12"/>
      <c r="F263" s="12"/>
      <c r="G263" s="12"/>
      <c r="H263" s="12"/>
      <c r="I263" s="12"/>
      <c r="J263" s="12"/>
    </row>
    <row r="264" spans="3:10" ht="12.75">
      <c r="C264" s="5"/>
      <c r="D264" s="12"/>
      <c r="E264" s="12"/>
      <c r="F264" s="12"/>
      <c r="G264" s="12"/>
      <c r="H264" s="12"/>
      <c r="I264" s="12"/>
      <c r="J264" s="12"/>
    </row>
    <row r="265" spans="3:10" ht="12.75">
      <c r="C265" s="5"/>
      <c r="D265" s="18"/>
      <c r="E265" s="18"/>
      <c r="F265" s="18"/>
      <c r="G265" s="18"/>
      <c r="H265" s="18"/>
      <c r="I265" s="18"/>
      <c r="J265" s="12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  <row r="461" ht="12.75">
      <c r="C461" s="5"/>
    </row>
    <row r="462" ht="12.75">
      <c r="C462" s="5"/>
    </row>
    <row r="463" ht="12.75">
      <c r="C463" s="5"/>
    </row>
    <row r="464" ht="12.75">
      <c r="C464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69" ht="12.75">
      <c r="C469" s="5"/>
    </row>
    <row r="470" ht="12.75">
      <c r="C470" s="5"/>
    </row>
    <row r="471" ht="12.75">
      <c r="C471" s="5"/>
    </row>
    <row r="472" ht="12.75">
      <c r="C472" s="5"/>
    </row>
    <row r="473" ht="12.75">
      <c r="C473" s="5"/>
    </row>
    <row r="474" ht="12.75">
      <c r="C474" s="5"/>
    </row>
    <row r="475" ht="12.75">
      <c r="C475" s="5"/>
    </row>
    <row r="476" ht="12.75">
      <c r="C476" s="5"/>
    </row>
    <row r="477" ht="12.75">
      <c r="C477" s="5"/>
    </row>
    <row r="478" ht="12.75">
      <c r="C478" s="5"/>
    </row>
    <row r="479" ht="12.75">
      <c r="C479" s="5"/>
    </row>
    <row r="480" ht="12.75">
      <c r="C480" s="5"/>
    </row>
    <row r="481" ht="12.75">
      <c r="C481" s="5"/>
    </row>
    <row r="482" ht="12.75">
      <c r="C482" s="5"/>
    </row>
    <row r="483" ht="12.75">
      <c r="C483" s="5"/>
    </row>
    <row r="484" ht="12.75">
      <c r="C484" s="5"/>
    </row>
    <row r="485" ht="12.75">
      <c r="C485" s="5"/>
    </row>
    <row r="486" ht="12.75">
      <c r="C486" s="5"/>
    </row>
    <row r="487" ht="12.75">
      <c r="C487" s="5"/>
    </row>
    <row r="488" ht="12.75">
      <c r="C488" s="5"/>
    </row>
    <row r="489" ht="12.75">
      <c r="C489" s="5"/>
    </row>
    <row r="490" ht="12.75">
      <c r="C490" s="5"/>
    </row>
    <row r="491" ht="12.75">
      <c r="C491" s="5"/>
    </row>
    <row r="492" ht="12.75">
      <c r="C492" s="5"/>
    </row>
    <row r="493" ht="12.75">
      <c r="C493" s="5"/>
    </row>
    <row r="494" ht="12.75">
      <c r="C494" s="5"/>
    </row>
    <row r="495" ht="12.75">
      <c r="C495" s="5"/>
    </row>
    <row r="496" ht="12.75">
      <c r="C496" s="5"/>
    </row>
    <row r="497" ht="12.75">
      <c r="C497" s="5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1"/>
  <rowBreaks count="4" manualBreakCount="4">
    <brk id="61" min="1" max="2" man="1"/>
    <brk id="121" max="255" man="1"/>
    <brk id="170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Medium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Lindovská Jana</cp:lastModifiedBy>
  <cp:lastPrinted>2015-11-25T10:43:13Z</cp:lastPrinted>
  <dcterms:created xsi:type="dcterms:W3CDTF">1996-11-17T07:59:14Z</dcterms:created>
  <dcterms:modified xsi:type="dcterms:W3CDTF">2015-11-30T06:33:50Z</dcterms:modified>
  <cp:category/>
  <cp:version/>
  <cp:contentType/>
  <cp:contentStatus/>
</cp:coreProperties>
</file>