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3395" windowHeight="7620"/>
  </bookViews>
  <sheets>
    <sheet name="definitivní rozdělení " sheetId="11" r:id="rId1"/>
  </sheets>
  <definedNames>
    <definedName name="_xlnm.Print_Area" localSheetId="0">'definitivní rozdělení '!$A$1:$I$44</definedName>
  </definedNames>
  <calcPr calcId="145621"/>
</workbook>
</file>

<file path=xl/calcChain.xml><?xml version="1.0" encoding="utf-8"?>
<calcChain xmlns="http://schemas.openxmlformats.org/spreadsheetml/2006/main">
  <c r="N26" i="11" l="1"/>
  <c r="M26" i="11"/>
  <c r="L26" i="11"/>
  <c r="H37" i="11"/>
  <c r="F26" i="11"/>
  <c r="E23" i="11" l="1"/>
  <c r="E21" i="11"/>
  <c r="E19" i="11"/>
  <c r="E16" i="11"/>
  <c r="E13" i="11"/>
  <c r="E14" i="11"/>
  <c r="E25" i="11"/>
  <c r="E22" i="11"/>
  <c r="E20" i="11"/>
  <c r="E18" i="11"/>
  <c r="E15" i="11"/>
  <c r="E12" i="11"/>
  <c r="E17" i="11"/>
  <c r="E24" i="11"/>
  <c r="C14" i="11"/>
  <c r="C23" i="11"/>
  <c r="C21" i="11"/>
  <c r="C19" i="11"/>
  <c r="C16" i="11"/>
  <c r="C13" i="11"/>
  <c r="C25" i="11"/>
  <c r="C22" i="11"/>
  <c r="C20" i="11"/>
  <c r="C18" i="11"/>
  <c r="C15" i="11"/>
  <c r="C12" i="11"/>
  <c r="C24" i="11"/>
  <c r="C17" i="11"/>
  <c r="G25" i="11"/>
  <c r="G22" i="11"/>
  <c r="G20" i="11"/>
  <c r="G18" i="11"/>
  <c r="G15" i="11"/>
  <c r="G12" i="11"/>
  <c r="G23" i="11"/>
  <c r="G21" i="11"/>
  <c r="G19" i="11"/>
  <c r="G16" i="11"/>
  <c r="G13" i="11"/>
  <c r="G14" i="11"/>
  <c r="G24" i="11"/>
  <c r="G17" i="11"/>
  <c r="E26" i="11"/>
  <c r="G26" i="11" l="1"/>
  <c r="H17" i="11"/>
  <c r="H12" i="11"/>
  <c r="C26" i="11"/>
  <c r="H18" i="11"/>
  <c r="H22" i="11"/>
  <c r="H13" i="11"/>
  <c r="H19" i="11"/>
  <c r="H23" i="11"/>
  <c r="H24" i="11"/>
  <c r="H15" i="11"/>
  <c r="H20" i="11"/>
  <c r="H25" i="11"/>
  <c r="H16" i="11"/>
  <c r="H21" i="11"/>
  <c r="H14" i="11"/>
  <c r="H26" i="11" s="1"/>
  <c r="H39" i="11" s="1"/>
  <c r="B26" i="11"/>
  <c r="D26" i="11"/>
</calcChain>
</file>

<file path=xl/sharedStrings.xml><?xml version="1.0" encoding="utf-8"?>
<sst xmlns="http://schemas.openxmlformats.org/spreadsheetml/2006/main" count="64" uniqueCount="42">
  <si>
    <t>Hošťálkovice</t>
  </si>
  <si>
    <t>Hrabová</t>
  </si>
  <si>
    <t>Krásné Pole</t>
  </si>
  <si>
    <t>Lhotka</t>
  </si>
  <si>
    <t>Martinov</t>
  </si>
  <si>
    <t>Michálkovice</t>
  </si>
  <si>
    <t>Nová Bělá</t>
  </si>
  <si>
    <t>Nová Ves</t>
  </si>
  <si>
    <t>Ostrava-Jih</t>
  </si>
  <si>
    <t>Petřkovice</t>
  </si>
  <si>
    <t>Plesná</t>
  </si>
  <si>
    <t>Poruba</t>
  </si>
  <si>
    <t>Proskovice</t>
  </si>
  <si>
    <t>Pustkovec</t>
  </si>
  <si>
    <t>Slezská Ostrava</t>
  </si>
  <si>
    <t>Stará Bělá</t>
  </si>
  <si>
    <t>Svinov</t>
  </si>
  <si>
    <t>Třebovice</t>
  </si>
  <si>
    <t>Vítkovice</t>
  </si>
  <si>
    <t>Městský obvod</t>
  </si>
  <si>
    <t>M. Ostrava a Přívoz</t>
  </si>
  <si>
    <t>Mar. Hory a Hulváky</t>
  </si>
  <si>
    <t>Radvanice a Bartovice</t>
  </si>
  <si>
    <t xml:space="preserve">Polanka nad Odrou </t>
  </si>
  <si>
    <t xml:space="preserve">Celkem </t>
  </si>
  <si>
    <t>Rozloha městského obvodu v km2</t>
  </si>
  <si>
    <t>Rozloha komunikací v m2</t>
  </si>
  <si>
    <t>Počet obyvatel k 1.10.2015</t>
  </si>
  <si>
    <t>Propočet neúčelové investiční dotace pro městské obvody na r. 2016</t>
  </si>
  <si>
    <t>Neúčelová invest. dotace 2016</t>
  </si>
  <si>
    <t>60 %</t>
  </si>
  <si>
    <t>10 %</t>
  </si>
  <si>
    <t>30 %</t>
  </si>
  <si>
    <t>Celkem</t>
  </si>
  <si>
    <t>ÚHRN</t>
  </si>
  <si>
    <t>Rozdělení dotace bylo provedeno dle výše uvedených kritérií a procentních vah.</t>
  </si>
  <si>
    <t>Vzhledem ke skutečnosti, že u městských obvodů, uvedených ve druhé části tabulky</t>
  </si>
  <si>
    <t>by vypočtená dotace byla příliš nízká, byla jim navržena v jednotné výši 1 000 tis. Kč</t>
  </si>
  <si>
    <t>bez ohledu na výpočet dle kritérií.</t>
  </si>
  <si>
    <t>(v tis. Kč)</t>
  </si>
  <si>
    <t>k rozdělení celkem</t>
  </si>
  <si>
    <t>Příloha č.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</si>
</sst>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0"/>
    <numFmt numFmtId="165" formatCode="0.000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4" fillId="4" borderId="2" xfId="0" quotePrefix="1" applyFont="1" applyFill="1" applyBorder="1" applyAlignment="1" applyProtection="1">
      <alignment horizontal="left"/>
    </xf>
    <xf numFmtId="0" fontId="4" fillId="4" borderId="2" xfId="0" applyFont="1" applyFill="1" applyBorder="1" applyProtection="1"/>
    <xf numFmtId="4" fontId="1" fillId="3" borderId="8" xfId="0" applyNumberFormat="1" applyFont="1" applyFill="1" applyBorder="1" applyProtection="1"/>
    <xf numFmtId="4" fontId="0" fillId="0" borderId="14" xfId="0" applyNumberFormat="1" applyFont="1" applyFill="1" applyBorder="1" applyProtection="1">
      <protection locked="0"/>
    </xf>
    <xf numFmtId="3" fontId="0" fillId="0" borderId="14" xfId="0" applyNumberFormat="1" applyFont="1" applyFill="1" applyBorder="1" applyProtection="1">
      <protection locked="0"/>
    </xf>
    <xf numFmtId="0" fontId="5" fillId="5" borderId="3" xfId="0" applyFont="1" applyFill="1" applyBorder="1" applyProtection="1"/>
    <xf numFmtId="3" fontId="0" fillId="4" borderId="16" xfId="0" applyNumberFormat="1" applyFill="1" applyBorder="1"/>
    <xf numFmtId="0" fontId="0" fillId="0" borderId="0" xfId="0" applyBorder="1"/>
    <xf numFmtId="9" fontId="0" fillId="0" borderId="0" xfId="0" applyNumberFormat="1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7" fillId="0" borderId="0" xfId="0" applyFont="1"/>
    <xf numFmtId="3" fontId="0" fillId="0" borderId="16" xfId="0" applyNumberFormat="1" applyBorder="1"/>
    <xf numFmtId="0" fontId="0" fillId="0" borderId="0" xfId="0" applyAlignment="1">
      <alignment horizontal="right"/>
    </xf>
    <xf numFmtId="0" fontId="5" fillId="5" borderId="23" xfId="0" applyFont="1" applyFill="1" applyBorder="1" applyProtection="1"/>
    <xf numFmtId="3" fontId="0" fillId="0" borderId="16" xfId="0" applyNumberFormat="1" applyFont="1" applyFill="1" applyBorder="1" applyProtection="1">
      <protection locked="0"/>
    </xf>
    <xf numFmtId="4" fontId="1" fillId="7" borderId="18" xfId="0" applyNumberFormat="1" applyFont="1" applyFill="1" applyBorder="1" applyProtection="1"/>
    <xf numFmtId="3" fontId="1" fillId="7" borderId="18" xfId="0" applyNumberFormat="1" applyFont="1" applyFill="1" applyBorder="1" applyProtection="1"/>
    <xf numFmtId="3" fontId="1" fillId="7" borderId="18" xfId="0" applyNumberFormat="1" applyFont="1" applyFill="1" applyBorder="1" applyProtection="1">
      <protection hidden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49" fontId="0" fillId="6" borderId="24" xfId="0" applyNumberFormat="1" applyFill="1" applyBorder="1" applyAlignment="1">
      <alignment horizontal="center"/>
    </xf>
    <xf numFmtId="49" fontId="0" fillId="6" borderId="25" xfId="0" applyNumberFormat="1" applyFill="1" applyBorder="1" applyAlignment="1">
      <alignment horizontal="center"/>
    </xf>
    <xf numFmtId="49" fontId="0" fillId="6" borderId="26" xfId="0" applyNumberFormat="1" applyFill="1" applyBorder="1" applyAlignment="1">
      <alignment horizontal="center"/>
    </xf>
    <xf numFmtId="49" fontId="0" fillId="6" borderId="27" xfId="0" applyNumberFormat="1" applyFill="1" applyBorder="1" applyAlignment="1">
      <alignment horizontal="center"/>
    </xf>
    <xf numFmtId="3" fontId="0" fillId="0" borderId="14" xfId="0" applyNumberFormat="1" applyFont="1" applyFill="1" applyBorder="1" applyProtection="1">
      <protection hidden="1"/>
    </xf>
    <xf numFmtId="3" fontId="0" fillId="0" borderId="17" xfId="0" applyNumberFormat="1" applyFont="1" applyFill="1" applyBorder="1" applyProtection="1">
      <protection hidden="1"/>
    </xf>
    <xf numFmtId="4" fontId="0" fillId="0" borderId="17" xfId="0" applyNumberFormat="1" applyFont="1" applyFill="1" applyBorder="1" applyProtection="1">
      <protection locked="0"/>
    </xf>
    <xf numFmtId="3" fontId="0" fillId="0" borderId="17" xfId="0" applyNumberFormat="1" applyFont="1" applyFill="1" applyBorder="1" applyProtection="1">
      <protection locked="0"/>
    </xf>
    <xf numFmtId="3" fontId="0" fillId="0" borderId="21" xfId="0" applyNumberFormat="1" applyBorder="1"/>
    <xf numFmtId="3" fontId="7" fillId="7" borderId="22" xfId="0" applyNumberFormat="1" applyFont="1" applyFill="1" applyBorder="1"/>
    <xf numFmtId="0" fontId="7" fillId="0" borderId="0" xfId="0" applyFont="1" applyBorder="1"/>
    <xf numFmtId="3" fontId="1" fillId="7" borderId="28" xfId="0" applyNumberFormat="1" applyFont="1" applyFill="1" applyBorder="1" applyProtection="1"/>
    <xf numFmtId="4" fontId="1" fillId="7" borderId="28" xfId="0" applyNumberFormat="1" applyFont="1" applyFill="1" applyBorder="1" applyProtection="1"/>
    <xf numFmtId="3" fontId="1" fillId="7" borderId="28" xfId="0" applyNumberFormat="1" applyFont="1" applyFill="1" applyBorder="1" applyProtection="1">
      <protection hidden="1"/>
    </xf>
    <xf numFmtId="3" fontId="7" fillId="7" borderId="29" xfId="0" applyNumberFormat="1" applyFont="1" applyFill="1" applyBorder="1"/>
    <xf numFmtId="3" fontId="0" fillId="2" borderId="12" xfId="0" applyNumberFormat="1" applyFont="1" applyFill="1" applyBorder="1" applyProtection="1">
      <protection hidden="1"/>
    </xf>
    <xf numFmtId="3" fontId="1" fillId="3" borderId="31" xfId="0" applyNumberFormat="1" applyFont="1" applyFill="1" applyBorder="1" applyProtection="1"/>
    <xf numFmtId="3" fontId="0" fillId="2" borderId="30" xfId="0" applyNumberFormat="1" applyFont="1" applyFill="1" applyBorder="1" applyProtection="1">
      <protection hidden="1"/>
    </xf>
    <xf numFmtId="0" fontId="4" fillId="4" borderId="1" xfId="0" applyFont="1" applyFill="1" applyBorder="1" applyProtection="1"/>
    <xf numFmtId="3" fontId="1" fillId="3" borderId="32" xfId="0" applyNumberFormat="1" applyFont="1" applyFill="1" applyBorder="1" applyProtection="1"/>
    <xf numFmtId="0" fontId="5" fillId="5" borderId="24" xfId="0" applyFont="1" applyFill="1" applyBorder="1" applyProtection="1"/>
    <xf numFmtId="3" fontId="1" fillId="3" borderId="6" xfId="0" applyNumberFormat="1" applyFont="1" applyFill="1" applyBorder="1" applyProtection="1">
      <protection hidden="1"/>
    </xf>
    <xf numFmtId="3" fontId="1" fillId="3" borderId="7" xfId="0" applyNumberFormat="1" applyFont="1" applyFill="1" applyBorder="1" applyProtection="1"/>
    <xf numFmtId="0" fontId="3" fillId="6" borderId="5" xfId="0" applyFont="1" applyFill="1" applyBorder="1" applyAlignment="1" applyProtection="1">
      <alignment horizontal="center" vertical="center" wrapText="1"/>
    </xf>
    <xf numFmtId="0" fontId="3" fillId="6" borderId="33" xfId="0" applyFont="1" applyFill="1" applyBorder="1" applyAlignment="1" applyProtection="1">
      <alignment horizontal="center" vertical="center" wrapText="1"/>
    </xf>
    <xf numFmtId="0" fontId="3" fillId="6" borderId="15" xfId="0" applyFont="1" applyFill="1" applyBorder="1" applyAlignment="1" applyProtection="1">
      <alignment horizontal="center" vertical="center" wrapText="1"/>
    </xf>
    <xf numFmtId="0" fontId="3" fillId="6" borderId="14" xfId="0" applyFont="1" applyFill="1" applyBorder="1" applyAlignment="1" applyProtection="1">
      <alignment horizontal="center" vertical="center" wrapText="1"/>
    </xf>
    <xf numFmtId="0" fontId="3" fillId="6" borderId="21" xfId="0" applyFont="1" applyFill="1" applyBorder="1" applyAlignment="1" applyProtection="1">
      <alignment horizontal="center" vertical="center" wrapText="1"/>
    </xf>
    <xf numFmtId="0" fontId="3" fillId="6" borderId="16" xfId="0" applyFont="1" applyFill="1" applyBorder="1" applyAlignment="1" applyProtection="1">
      <alignment horizontal="center" vertical="center" wrapText="1"/>
    </xf>
    <xf numFmtId="0" fontId="8" fillId="6" borderId="9" xfId="0" applyFont="1" applyFill="1" applyBorder="1" applyAlignment="1" applyProtection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 applyProtection="1">
      <alignment horizontal="center" vertical="center" wrapText="1"/>
    </xf>
    <xf numFmtId="0" fontId="3" fillId="6" borderId="19" xfId="0" applyFont="1" applyFill="1" applyBorder="1" applyAlignment="1" applyProtection="1">
      <alignment horizontal="center" vertical="center" wrapText="1"/>
    </xf>
    <xf numFmtId="0" fontId="3" fillId="6" borderId="4" xfId="0" applyFont="1" applyFill="1" applyBorder="1" applyAlignment="1" applyProtection="1">
      <alignment horizontal="center" vertical="center" wrapText="1"/>
    </xf>
    <xf numFmtId="0" fontId="3" fillId="6" borderId="11" xfId="0" applyFont="1" applyFill="1" applyBorder="1" applyAlignment="1" applyProtection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 applyProtection="1">
      <alignment horizontal="center" vertical="center" wrapText="1"/>
    </xf>
    <xf numFmtId="0" fontId="3" fillId="6" borderId="12" xfId="0" applyFont="1" applyFill="1" applyBorder="1" applyAlignment="1" applyProtection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workbookViewId="0">
      <selection activeCell="H1" sqref="H1"/>
    </sheetView>
  </sheetViews>
  <sheetFormatPr defaultRowHeight="15" x14ac:dyDescent="0.25"/>
  <cols>
    <col min="1" max="1" width="18.7109375" customWidth="1"/>
    <col min="2" max="2" width="0" hidden="1" customWidth="1"/>
    <col min="3" max="3" width="12.7109375" customWidth="1"/>
    <col min="4" max="4" width="0" hidden="1" customWidth="1"/>
    <col min="5" max="5" width="12.7109375" customWidth="1"/>
    <col min="6" max="6" width="0" hidden="1" customWidth="1"/>
    <col min="7" max="8" width="12.7109375" customWidth="1"/>
    <col min="10" max="10" width="102.85546875" customWidth="1"/>
    <col min="11" max="11" width="18.7109375" customWidth="1"/>
    <col min="12" max="14" width="12.7109375" customWidth="1"/>
  </cols>
  <sheetData>
    <row r="1" spans="1:14" x14ac:dyDescent="0.25">
      <c r="H1" t="s">
        <v>41</v>
      </c>
    </row>
    <row r="3" spans="1:14" x14ac:dyDescent="0.25">
      <c r="A3" s="13" t="s">
        <v>28</v>
      </c>
    </row>
    <row r="4" spans="1:14" x14ac:dyDescent="0.25">
      <c r="A4" t="s">
        <v>39</v>
      </c>
    </row>
    <row r="5" spans="1:14" x14ac:dyDescent="0.25">
      <c r="A5" t="s">
        <v>40</v>
      </c>
      <c r="B5" s="9"/>
      <c r="C5" s="11"/>
      <c r="D5" s="9"/>
      <c r="F5" s="9"/>
      <c r="G5" s="12"/>
      <c r="H5" s="10">
        <v>91000</v>
      </c>
    </row>
    <row r="6" spans="1:14" x14ac:dyDescent="0.25">
      <c r="B6" s="9"/>
      <c r="C6" s="11"/>
      <c r="D6" s="9"/>
      <c r="F6" s="9"/>
      <c r="G6" s="12"/>
    </row>
    <row r="7" spans="1:14" ht="15.75" thickBot="1" x14ac:dyDescent="0.3">
      <c r="B7" s="9"/>
      <c r="C7" s="11"/>
      <c r="D7" s="9"/>
      <c r="F7" s="9"/>
      <c r="G7" s="12"/>
      <c r="H7" s="15"/>
    </row>
    <row r="8" spans="1:14" ht="15.75" thickBot="1" x14ac:dyDescent="0.3">
      <c r="A8" s="22"/>
      <c r="B8" s="23"/>
      <c r="C8" s="25" t="s">
        <v>30</v>
      </c>
      <c r="D8" s="26"/>
      <c r="E8" s="24" t="s">
        <v>31</v>
      </c>
      <c r="F8" s="26"/>
      <c r="G8" s="27" t="s">
        <v>32</v>
      </c>
      <c r="H8" s="21"/>
      <c r="I8" s="22"/>
    </row>
    <row r="9" spans="1:14" x14ac:dyDescent="0.25">
      <c r="A9" s="53" t="s">
        <v>19</v>
      </c>
      <c r="B9" s="60" t="s">
        <v>27</v>
      </c>
      <c r="C9" s="49" t="s">
        <v>27</v>
      </c>
      <c r="D9" s="49" t="s">
        <v>25</v>
      </c>
      <c r="E9" s="49" t="s">
        <v>25</v>
      </c>
      <c r="F9" s="49" t="s">
        <v>26</v>
      </c>
      <c r="G9" s="49" t="s">
        <v>26</v>
      </c>
      <c r="H9" s="51" t="s">
        <v>29</v>
      </c>
      <c r="K9" s="53" t="s">
        <v>19</v>
      </c>
      <c r="L9" s="55" t="s">
        <v>27</v>
      </c>
      <c r="M9" s="57" t="s">
        <v>25</v>
      </c>
      <c r="N9" s="47" t="s">
        <v>26</v>
      </c>
    </row>
    <row r="10" spans="1:14" x14ac:dyDescent="0.25">
      <c r="A10" s="54"/>
      <c r="B10" s="61"/>
      <c r="C10" s="50"/>
      <c r="D10" s="50"/>
      <c r="E10" s="50"/>
      <c r="F10" s="50"/>
      <c r="G10" s="50"/>
      <c r="H10" s="52"/>
      <c r="K10" s="54"/>
      <c r="L10" s="56"/>
      <c r="M10" s="58"/>
      <c r="N10" s="48"/>
    </row>
    <row r="11" spans="1:14" x14ac:dyDescent="0.25">
      <c r="A11" s="59"/>
      <c r="B11" s="61"/>
      <c r="C11" s="50"/>
      <c r="D11" s="50"/>
      <c r="E11" s="50"/>
      <c r="F11" s="50"/>
      <c r="G11" s="50"/>
      <c r="H11" s="52"/>
      <c r="K11" s="54"/>
      <c r="L11" s="56"/>
      <c r="M11" s="58"/>
      <c r="N11" s="48"/>
    </row>
    <row r="12" spans="1:14" x14ac:dyDescent="0.25">
      <c r="A12" s="1" t="s">
        <v>20</v>
      </c>
      <c r="B12" s="39">
        <v>37479</v>
      </c>
      <c r="C12" s="28">
        <f>ROUND(SUM(H5*C8)/L26*L12,0)</f>
        <v>7314</v>
      </c>
      <c r="D12" s="5">
        <v>13.24</v>
      </c>
      <c r="E12" s="5">
        <f>ROUND(SUM(H5*E8)/M26*M12,0)</f>
        <v>668</v>
      </c>
      <c r="F12" s="5">
        <v>1088962</v>
      </c>
      <c r="G12" s="5">
        <f>ROUND(SUM(H5*G8)/N26*N12,0)</f>
        <v>4360</v>
      </c>
      <c r="H12" s="14">
        <f>SUM(C12+E12+G12)</f>
        <v>12342</v>
      </c>
      <c r="K12" s="1" t="s">
        <v>20</v>
      </c>
      <c r="L12" s="39">
        <v>37479</v>
      </c>
      <c r="M12" s="4">
        <v>13.24</v>
      </c>
      <c r="N12" s="17">
        <v>1088962</v>
      </c>
    </row>
    <row r="13" spans="1:14" x14ac:dyDescent="0.25">
      <c r="A13" s="2" t="s">
        <v>14</v>
      </c>
      <c r="B13" s="39">
        <v>20825</v>
      </c>
      <c r="C13" s="28">
        <f>ROUND(SUM(H5*C8)/L26*L13,0)</f>
        <v>4064</v>
      </c>
      <c r="D13" s="5">
        <v>41.74</v>
      </c>
      <c r="E13" s="5">
        <f>ROUND(SUM(H5*E8)/M26*M13,0)</f>
        <v>2106</v>
      </c>
      <c r="F13" s="5">
        <v>881006</v>
      </c>
      <c r="G13" s="5">
        <f>ROUND(SUM(H5*G8)/N26*N13,0)</f>
        <v>3527</v>
      </c>
      <c r="H13" s="14">
        <f t="shared" ref="H13:H25" si="0">SUM(C13+E13+G13)</f>
        <v>9697</v>
      </c>
      <c r="K13" s="2" t="s">
        <v>14</v>
      </c>
      <c r="L13" s="39">
        <v>20825</v>
      </c>
      <c r="M13" s="4">
        <v>41.74</v>
      </c>
      <c r="N13" s="17">
        <v>881006</v>
      </c>
    </row>
    <row r="14" spans="1:14" x14ac:dyDescent="0.25">
      <c r="A14" s="2" t="s">
        <v>8</v>
      </c>
      <c r="B14" s="39">
        <v>103882</v>
      </c>
      <c r="C14" s="28">
        <f>ROUND(SUM(H5*C8)/L26*L14,1)</f>
        <v>20273.5</v>
      </c>
      <c r="D14" s="5">
        <v>16.309999999999999</v>
      </c>
      <c r="E14" s="5">
        <f>ROUND(SUM(H5*E8)/M26*M14,0)</f>
        <v>823</v>
      </c>
      <c r="F14" s="5">
        <v>1815970</v>
      </c>
      <c r="G14" s="5">
        <f>ROUND(SUM(H5*G8)/N26*N14,0)</f>
        <v>7271</v>
      </c>
      <c r="H14" s="14">
        <f>SUM(C14+E14+G14)</f>
        <v>28367.5</v>
      </c>
      <c r="K14" s="2" t="s">
        <v>8</v>
      </c>
      <c r="L14" s="39">
        <v>103882</v>
      </c>
      <c r="M14" s="4">
        <v>16.309999999999999</v>
      </c>
      <c r="N14" s="17">
        <v>1815970</v>
      </c>
    </row>
    <row r="15" spans="1:14" x14ac:dyDescent="0.25">
      <c r="A15" s="2" t="s">
        <v>11</v>
      </c>
      <c r="B15" s="39">
        <v>65692</v>
      </c>
      <c r="C15" s="28">
        <f>ROUND(SUM(H5*C8)/L26*L15,0)</f>
        <v>12820</v>
      </c>
      <c r="D15" s="5">
        <v>13.18</v>
      </c>
      <c r="E15" s="5">
        <f>ROUND(SUM(H5*E8)/M26*M15,0)</f>
        <v>665</v>
      </c>
      <c r="F15" s="5">
        <v>1033753</v>
      </c>
      <c r="G15" s="5">
        <f>ROUND(SUM(H5*G8)/N26*N15,0)</f>
        <v>4139</v>
      </c>
      <c r="H15" s="14">
        <f t="shared" si="0"/>
        <v>17624</v>
      </c>
      <c r="K15" s="2" t="s">
        <v>11</v>
      </c>
      <c r="L15" s="39">
        <v>65692</v>
      </c>
      <c r="M15" s="4">
        <v>13.18</v>
      </c>
      <c r="N15" s="17">
        <v>1033753</v>
      </c>
    </row>
    <row r="16" spans="1:14" x14ac:dyDescent="0.25">
      <c r="A16" s="2" t="s">
        <v>18</v>
      </c>
      <c r="B16" s="39">
        <v>7584</v>
      </c>
      <c r="C16" s="28">
        <f>ROUND(SUM(H5*C8)/L26*L16,0)</f>
        <v>1480</v>
      </c>
      <c r="D16" s="5">
        <v>6.48</v>
      </c>
      <c r="E16" s="5">
        <f>ROUND(SUM(H5*E8)/M26*M16,0)</f>
        <v>327</v>
      </c>
      <c r="F16" s="5">
        <v>324528</v>
      </c>
      <c r="G16" s="5">
        <f>ROUND(SUM(H5*G8)/N26*N16,0)</f>
        <v>1299</v>
      </c>
      <c r="H16" s="14">
        <f t="shared" si="0"/>
        <v>3106</v>
      </c>
      <c r="K16" s="2" t="s">
        <v>18</v>
      </c>
      <c r="L16" s="39">
        <v>7584</v>
      </c>
      <c r="M16" s="4">
        <v>6.48</v>
      </c>
      <c r="N16" s="17">
        <v>324528</v>
      </c>
    </row>
    <row r="17" spans="1:14" x14ac:dyDescent="0.25">
      <c r="A17" s="2" t="s">
        <v>15</v>
      </c>
      <c r="B17" s="39">
        <v>4081</v>
      </c>
      <c r="C17" s="28">
        <f>ROUND(SUM(H5*C8)/L26*L17,0)</f>
        <v>796</v>
      </c>
      <c r="D17" s="5">
        <v>13.94</v>
      </c>
      <c r="E17" s="5">
        <f>ROUND(SUM(H5*E8)/M26*M17,0)</f>
        <v>703</v>
      </c>
      <c r="F17" s="5">
        <v>152147</v>
      </c>
      <c r="G17" s="5">
        <f>ROUND(SUM(H5*G8)/N26*N17,0)</f>
        <v>609</v>
      </c>
      <c r="H17" s="14">
        <f t="shared" si="0"/>
        <v>2108</v>
      </c>
      <c r="K17" s="2" t="s">
        <v>15</v>
      </c>
      <c r="L17" s="39">
        <v>4081</v>
      </c>
      <c r="M17" s="4">
        <v>13.94</v>
      </c>
      <c r="N17" s="17">
        <v>152147</v>
      </c>
    </row>
    <row r="18" spans="1:14" x14ac:dyDescent="0.25">
      <c r="A18" s="2" t="s">
        <v>21</v>
      </c>
      <c r="B18" s="39">
        <v>11876</v>
      </c>
      <c r="C18" s="28">
        <f>ROUND(SUM(H5*C8)/L26*L18,0)</f>
        <v>2318</v>
      </c>
      <c r="D18" s="5">
        <v>7.35</v>
      </c>
      <c r="E18" s="5">
        <f>ROUND(SUM(H5*E8)/M26*M18,0)</f>
        <v>371</v>
      </c>
      <c r="F18" s="5">
        <v>377694</v>
      </c>
      <c r="G18" s="5">
        <f>ROUND(SUM(H5*G8)/N26*N18,0)</f>
        <v>1512</v>
      </c>
      <c r="H18" s="14">
        <f t="shared" si="0"/>
        <v>4201</v>
      </c>
      <c r="K18" s="2" t="s">
        <v>21</v>
      </c>
      <c r="L18" s="39">
        <v>11876</v>
      </c>
      <c r="M18" s="4">
        <v>7.35</v>
      </c>
      <c r="N18" s="17">
        <v>377694</v>
      </c>
    </row>
    <row r="19" spans="1:14" x14ac:dyDescent="0.25">
      <c r="A19" s="2" t="s">
        <v>9</v>
      </c>
      <c r="B19" s="39">
        <v>3105</v>
      </c>
      <c r="C19" s="28">
        <f>ROUND(SUM(H5*C8)/L26*L19,0)</f>
        <v>606</v>
      </c>
      <c r="D19" s="5">
        <v>3.9</v>
      </c>
      <c r="E19" s="5">
        <f>ROUND(SUM(H5*E8)/M26*M19,0)</f>
        <v>197</v>
      </c>
      <c r="F19" s="5">
        <v>87542</v>
      </c>
      <c r="G19" s="5">
        <f>ROUND(SUM(H5*G8)/N26*N19,0)</f>
        <v>350</v>
      </c>
      <c r="H19" s="14">
        <f t="shared" si="0"/>
        <v>1153</v>
      </c>
      <c r="K19" s="2" t="s">
        <v>9</v>
      </c>
      <c r="L19" s="39">
        <v>3105</v>
      </c>
      <c r="M19" s="4">
        <v>3.9</v>
      </c>
      <c r="N19" s="17">
        <v>87542</v>
      </c>
    </row>
    <row r="20" spans="1:14" x14ac:dyDescent="0.25">
      <c r="A20" s="2" t="s">
        <v>5</v>
      </c>
      <c r="B20" s="39">
        <v>3330</v>
      </c>
      <c r="C20" s="28">
        <f>ROUND(SUM(H5*C8)/L26*L20,0)</f>
        <v>650</v>
      </c>
      <c r="D20" s="5">
        <v>2.89</v>
      </c>
      <c r="E20" s="5">
        <f>ROUND(SUM(H5*E8)/M26*M20,0)</f>
        <v>146</v>
      </c>
      <c r="F20" s="5">
        <v>126068</v>
      </c>
      <c r="G20" s="5">
        <f>ROUND(SUM(H5*G8)/N26*N20,0)</f>
        <v>505</v>
      </c>
      <c r="H20" s="14">
        <f t="shared" si="0"/>
        <v>1301</v>
      </c>
      <c r="K20" s="2" t="s">
        <v>5</v>
      </c>
      <c r="L20" s="39">
        <v>3330</v>
      </c>
      <c r="M20" s="4">
        <v>2.89</v>
      </c>
      <c r="N20" s="17">
        <v>126068</v>
      </c>
    </row>
    <row r="21" spans="1:14" x14ac:dyDescent="0.25">
      <c r="A21" s="1" t="s">
        <v>22</v>
      </c>
      <c r="B21" s="39">
        <v>6320</v>
      </c>
      <c r="C21" s="28">
        <f>ROUND(SUM(H5*C8)/L26*L21,0)</f>
        <v>1233</v>
      </c>
      <c r="D21" s="5">
        <v>16.66</v>
      </c>
      <c r="E21" s="5">
        <f>ROUND(SUM(H5*E8)/M26*M21,0)</f>
        <v>841</v>
      </c>
      <c r="F21" s="5">
        <v>321355</v>
      </c>
      <c r="G21" s="5">
        <f>ROUND(SUM(H5*G8)/N26*N21,0)</f>
        <v>1287</v>
      </c>
      <c r="H21" s="14">
        <f t="shared" si="0"/>
        <v>3361</v>
      </c>
      <c r="K21" s="1" t="s">
        <v>22</v>
      </c>
      <c r="L21" s="39">
        <v>6320</v>
      </c>
      <c r="M21" s="4">
        <v>16.66</v>
      </c>
      <c r="N21" s="17">
        <v>321355</v>
      </c>
    </row>
    <row r="22" spans="1:14" x14ac:dyDescent="0.25">
      <c r="A22" s="2" t="s">
        <v>2</v>
      </c>
      <c r="B22" s="39">
        <v>2599</v>
      </c>
      <c r="C22" s="28">
        <f>ROUND(SUM(H5*C8)/L26*L22,0)</f>
        <v>507</v>
      </c>
      <c r="D22" s="5">
        <v>6.59</v>
      </c>
      <c r="E22" s="5">
        <f>ROUND(SUM(H5*E8)/M26*M22,0)</f>
        <v>332</v>
      </c>
      <c r="F22" s="5">
        <v>64223</v>
      </c>
      <c r="G22" s="5">
        <f>ROUND(SUM(H5*G8)/N26*N22,0)</f>
        <v>257</v>
      </c>
      <c r="H22" s="7">
        <f t="shared" si="0"/>
        <v>1096</v>
      </c>
      <c r="K22" s="2" t="s">
        <v>2</v>
      </c>
      <c r="L22" s="39">
        <v>2599</v>
      </c>
      <c r="M22" s="4">
        <v>6.59</v>
      </c>
      <c r="N22" s="17">
        <v>64223</v>
      </c>
    </row>
    <row r="23" spans="1:14" x14ac:dyDescent="0.25">
      <c r="A23" s="2" t="s">
        <v>23</v>
      </c>
      <c r="B23" s="39">
        <v>4948</v>
      </c>
      <c r="C23" s="28">
        <f>ROUND(SUM(H5*C8)/L26*L23,0)</f>
        <v>966</v>
      </c>
      <c r="D23" s="5">
        <v>17.25</v>
      </c>
      <c r="E23" s="5">
        <f>ROUND(SUM(H5*E8)/M26*M23,0)</f>
        <v>870</v>
      </c>
      <c r="F23" s="5">
        <v>151100</v>
      </c>
      <c r="G23" s="5">
        <f>ROUND(SUM(H5*G8)/N26*N23,0)</f>
        <v>605</v>
      </c>
      <c r="H23" s="14">
        <f t="shared" si="0"/>
        <v>2441</v>
      </c>
      <c r="K23" s="2" t="s">
        <v>23</v>
      </c>
      <c r="L23" s="39">
        <v>4948</v>
      </c>
      <c r="M23" s="4">
        <v>17.25</v>
      </c>
      <c r="N23" s="17">
        <v>151100</v>
      </c>
    </row>
    <row r="24" spans="1:14" x14ac:dyDescent="0.25">
      <c r="A24" s="2" t="s">
        <v>1</v>
      </c>
      <c r="B24" s="39">
        <v>3687</v>
      </c>
      <c r="C24" s="28">
        <f>ROUND(SUM(H5*C8)/L26*L24,0)</f>
        <v>720</v>
      </c>
      <c r="D24" s="5">
        <v>9.2100000000000009</v>
      </c>
      <c r="E24" s="5">
        <f>ROUND(SUM(H5*E8)/M26*M24,0)</f>
        <v>465</v>
      </c>
      <c r="F24" s="5">
        <v>156362</v>
      </c>
      <c r="G24" s="5">
        <f>ROUND(SUM(H5*G8)/N26*N24,0)</f>
        <v>626</v>
      </c>
      <c r="H24" s="7">
        <f t="shared" si="0"/>
        <v>1811</v>
      </c>
      <c r="K24" s="2" t="s">
        <v>1</v>
      </c>
      <c r="L24" s="39">
        <v>3687</v>
      </c>
      <c r="M24" s="4">
        <v>9.2100000000000009</v>
      </c>
      <c r="N24" s="17">
        <v>156362</v>
      </c>
    </row>
    <row r="25" spans="1:14" x14ac:dyDescent="0.25">
      <c r="A25" s="2" t="s">
        <v>16</v>
      </c>
      <c r="B25" s="39">
        <v>4364</v>
      </c>
      <c r="C25" s="28">
        <f>ROUND(SUM(H5*C8)/L26*L25,0)</f>
        <v>852</v>
      </c>
      <c r="D25" s="5">
        <v>11.62</v>
      </c>
      <c r="E25" s="5">
        <f>ROUND(SUM(H5*E8)/M26*M25,0)</f>
        <v>586</v>
      </c>
      <c r="F25" s="5">
        <v>237966</v>
      </c>
      <c r="G25" s="5">
        <f>ROUND(SUM(H5*G8)/N26*N25,0)</f>
        <v>953</v>
      </c>
      <c r="H25" s="14">
        <f t="shared" si="0"/>
        <v>2391</v>
      </c>
      <c r="K25" s="2" t="s">
        <v>16</v>
      </c>
      <c r="L25" s="39">
        <v>4364</v>
      </c>
      <c r="M25" s="4">
        <v>11.62</v>
      </c>
      <c r="N25" s="17">
        <v>237966</v>
      </c>
    </row>
    <row r="26" spans="1:14" ht="15.75" thickBot="1" x14ac:dyDescent="0.3">
      <c r="A26" s="16" t="s">
        <v>24</v>
      </c>
      <c r="B26" s="40">
        <f ca="1">SUM(B12:B36)</f>
        <v>283029</v>
      </c>
      <c r="C26" s="19">
        <f>SUM(C12:C25)</f>
        <v>54599.5</v>
      </c>
      <c r="D26" s="18">
        <f ca="1">SUM(D12:D36)</f>
        <v>188.02</v>
      </c>
      <c r="E26" s="19">
        <f t="shared" ref="E26:H26" si="1">SUM(E12:E25)</f>
        <v>9100</v>
      </c>
      <c r="F26" s="19">
        <f t="shared" si="1"/>
        <v>6818676</v>
      </c>
      <c r="G26" s="19">
        <f t="shared" si="1"/>
        <v>27300</v>
      </c>
      <c r="H26" s="19">
        <f t="shared" si="1"/>
        <v>90999.5</v>
      </c>
      <c r="I26" s="13"/>
      <c r="K26" s="6" t="s">
        <v>24</v>
      </c>
      <c r="L26" s="46">
        <f t="shared" ref="L26:N26" si="2">SUM(L12:L25)</f>
        <v>279772</v>
      </c>
      <c r="M26" s="3">
        <f t="shared" si="2"/>
        <v>180.36</v>
      </c>
      <c r="N26" s="45">
        <f t="shared" si="2"/>
        <v>6818676</v>
      </c>
    </row>
    <row r="27" spans="1:14" ht="15.75" thickBot="1" x14ac:dyDescent="0.3">
      <c r="H27" s="10"/>
    </row>
    <row r="28" spans="1:14" x14ac:dyDescent="0.25">
      <c r="A28" s="42" t="s">
        <v>6</v>
      </c>
      <c r="B28" s="41">
        <v>1914</v>
      </c>
      <c r="C28" s="29"/>
      <c r="D28" s="30">
        <v>7.18</v>
      </c>
      <c r="E28" s="31"/>
      <c r="F28" s="31">
        <v>51858</v>
      </c>
      <c r="G28" s="31"/>
      <c r="H28" s="32">
        <v>1000</v>
      </c>
      <c r="I28" s="8"/>
    </row>
    <row r="29" spans="1:14" x14ac:dyDescent="0.25">
      <c r="A29" s="2" t="s">
        <v>13</v>
      </c>
      <c r="B29" s="39">
        <v>1275</v>
      </c>
      <c r="C29" s="28"/>
      <c r="D29" s="4">
        <v>1.07</v>
      </c>
      <c r="E29" s="5"/>
      <c r="F29" s="5">
        <v>61976</v>
      </c>
      <c r="G29" s="5"/>
      <c r="H29" s="14">
        <v>1000</v>
      </c>
      <c r="I29" s="8"/>
    </row>
    <row r="30" spans="1:14" x14ac:dyDescent="0.25">
      <c r="A30" s="2" t="s">
        <v>3</v>
      </c>
      <c r="B30" s="39">
        <v>1316</v>
      </c>
      <c r="C30" s="28"/>
      <c r="D30" s="4">
        <v>2.14</v>
      </c>
      <c r="E30" s="5"/>
      <c r="F30" s="5">
        <v>37024</v>
      </c>
      <c r="G30" s="5"/>
      <c r="H30" s="14">
        <v>1000</v>
      </c>
      <c r="I30" s="8"/>
    </row>
    <row r="31" spans="1:14" x14ac:dyDescent="0.25">
      <c r="A31" s="2" t="s">
        <v>0</v>
      </c>
      <c r="B31" s="39">
        <v>1642</v>
      </c>
      <c r="C31" s="28"/>
      <c r="D31" s="4">
        <v>5.3</v>
      </c>
      <c r="E31" s="5"/>
      <c r="F31" s="5">
        <v>75372</v>
      </c>
      <c r="G31" s="5"/>
      <c r="H31" s="14">
        <v>1000</v>
      </c>
      <c r="I31" s="8"/>
    </row>
    <row r="32" spans="1:14" x14ac:dyDescent="0.25">
      <c r="A32" s="2" t="s">
        <v>7</v>
      </c>
      <c r="B32" s="39">
        <v>705</v>
      </c>
      <c r="C32" s="28"/>
      <c r="D32" s="4">
        <v>3.07</v>
      </c>
      <c r="E32" s="5"/>
      <c r="F32" s="5">
        <v>46029</v>
      </c>
      <c r="G32" s="5"/>
      <c r="H32" s="14">
        <v>1000</v>
      </c>
      <c r="I32" s="8"/>
    </row>
    <row r="33" spans="1:9" x14ac:dyDescent="0.25">
      <c r="A33" s="2" t="s">
        <v>12</v>
      </c>
      <c r="B33" s="39">
        <v>1214</v>
      </c>
      <c r="C33" s="28"/>
      <c r="D33" s="4">
        <v>3.43</v>
      </c>
      <c r="E33" s="5"/>
      <c r="F33" s="5">
        <v>29064</v>
      </c>
      <c r="G33" s="5"/>
      <c r="H33" s="14">
        <v>1000</v>
      </c>
      <c r="I33" s="8"/>
    </row>
    <row r="34" spans="1:9" x14ac:dyDescent="0.25">
      <c r="A34" s="2" t="s">
        <v>4</v>
      </c>
      <c r="B34" s="39">
        <v>1112</v>
      </c>
      <c r="C34" s="28"/>
      <c r="D34" s="4">
        <v>4.03</v>
      </c>
      <c r="E34" s="5"/>
      <c r="F34" s="5">
        <v>53204</v>
      </c>
      <c r="G34" s="5"/>
      <c r="H34" s="14">
        <v>1000</v>
      </c>
      <c r="I34" s="8"/>
    </row>
    <row r="35" spans="1:9" x14ac:dyDescent="0.25">
      <c r="A35" s="2" t="s">
        <v>17</v>
      </c>
      <c r="B35" s="39">
        <v>1852</v>
      </c>
      <c r="C35" s="28"/>
      <c r="D35" s="4">
        <v>2.82</v>
      </c>
      <c r="E35" s="5"/>
      <c r="F35" s="5">
        <v>90427</v>
      </c>
      <c r="G35" s="5"/>
      <c r="H35" s="14">
        <v>1000</v>
      </c>
      <c r="I35" s="8"/>
    </row>
    <row r="36" spans="1:9" x14ac:dyDescent="0.25">
      <c r="A36" s="2" t="s">
        <v>10</v>
      </c>
      <c r="B36" s="39">
        <v>1405</v>
      </c>
      <c r="C36" s="28"/>
      <c r="D36" s="4">
        <v>4.84</v>
      </c>
      <c r="E36" s="5"/>
      <c r="F36" s="5">
        <v>38480</v>
      </c>
      <c r="G36" s="5"/>
      <c r="H36" s="14">
        <v>1000</v>
      </c>
      <c r="I36" s="8"/>
    </row>
    <row r="37" spans="1:9" ht="15.75" thickBot="1" x14ac:dyDescent="0.3">
      <c r="A37" s="16" t="s">
        <v>33</v>
      </c>
      <c r="B37" s="40"/>
      <c r="C37" s="19"/>
      <c r="D37" s="18"/>
      <c r="E37" s="19"/>
      <c r="F37" s="20"/>
      <c r="G37" s="20"/>
      <c r="H37" s="33">
        <f>SUM(H28:H36)</f>
        <v>9000</v>
      </c>
      <c r="I37" s="34"/>
    </row>
    <row r="38" spans="1:9" ht="15.75" thickBot="1" x14ac:dyDescent="0.3"/>
    <row r="39" spans="1:9" ht="15.75" thickBot="1" x14ac:dyDescent="0.3">
      <c r="A39" s="44" t="s">
        <v>34</v>
      </c>
      <c r="B39" s="43"/>
      <c r="C39" s="35"/>
      <c r="D39" s="36"/>
      <c r="E39" s="35"/>
      <c r="F39" s="37"/>
      <c r="G39" s="37"/>
      <c r="H39" s="38">
        <f>SUM(H26+H37)</f>
        <v>99999.5</v>
      </c>
      <c r="I39" s="13"/>
    </row>
    <row r="41" spans="1:9" x14ac:dyDescent="0.25">
      <c r="A41" t="s">
        <v>35</v>
      </c>
    </row>
    <row r="42" spans="1:9" x14ac:dyDescent="0.25">
      <c r="A42" t="s">
        <v>36</v>
      </c>
    </row>
    <row r="43" spans="1:9" x14ac:dyDescent="0.25">
      <c r="A43" t="s">
        <v>37</v>
      </c>
    </row>
    <row r="44" spans="1:9" x14ac:dyDescent="0.25">
      <c r="A44" t="s">
        <v>38</v>
      </c>
    </row>
  </sheetData>
  <mergeCells count="12">
    <mergeCell ref="F9:F11"/>
    <mergeCell ref="A9:A11"/>
    <mergeCell ref="B9:B11"/>
    <mergeCell ref="C9:C11"/>
    <mergeCell ref="D9:D11"/>
    <mergeCell ref="E9:E11"/>
    <mergeCell ref="N9:N11"/>
    <mergeCell ref="G9:G11"/>
    <mergeCell ref="H9:H11"/>
    <mergeCell ref="K9:K11"/>
    <mergeCell ref="L9:L11"/>
    <mergeCell ref="M9:M11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definitivní rozdělení </vt:lpstr>
      <vt:lpstr>'definitivní rozdělení '!Oblast_tisku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Lindovská Jana</dc:creator>
  <cp:lastModifiedBy>Krupčík Ivan</cp:lastModifiedBy>
  <cp:lastPrinted>2015-11-23T07:41:11Z</cp:lastPrinted>
  <dcterms:created xsi:type="dcterms:W3CDTF">2015-08-10T14:08:21Z</dcterms:created>
  <dcterms:modified xsi:type="dcterms:W3CDTF">2015-12-01T08:40:44Z</dcterms:modified>
</cp:coreProperties>
</file>