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320" windowHeight="12105"/>
  </bookViews>
  <sheets>
    <sheet name="SUMÁŘ DLE §" sheetId="3" r:id="rId1"/>
    <sheet name="PODLE ORJ" sheetId="2" r:id="rId2"/>
    <sheet name="Příloha B Pitná voda" sheetId="4" r:id="rId3"/>
    <sheet name="Příloha C kanalizace" sheetId="5" r:id="rId4"/>
  </sheets>
  <definedNames>
    <definedName name="_xlnm.Print_Titles" localSheetId="2">'Příloha B Pitná voda'!$5:$9</definedName>
    <definedName name="_xlnm.Print_Area" localSheetId="1">'PODLE ORJ'!$D$1:$AB$258</definedName>
    <definedName name="_xlnm.Print_Area" localSheetId="2">'Příloha B Pitná voda'!$C$1:$Z$41</definedName>
    <definedName name="_xlnm.Print_Area" localSheetId="3">'Příloha C kanalizace'!$C$1:$Z$98</definedName>
  </definedNames>
  <calcPr calcId="145621"/>
</workbook>
</file>

<file path=xl/calcChain.xml><?xml version="1.0" encoding="utf-8"?>
<calcChain xmlns="http://schemas.openxmlformats.org/spreadsheetml/2006/main">
  <c r="Z97" i="5" l="1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K97" i="5"/>
  <c r="J97" i="5"/>
  <c r="L96" i="5"/>
  <c r="I96" i="5"/>
  <c r="L95" i="5"/>
  <c r="I95" i="5" s="1"/>
  <c r="L94" i="5"/>
  <c r="I94" i="5"/>
  <c r="L93" i="5"/>
  <c r="I93" i="5" s="1"/>
  <c r="L92" i="5"/>
  <c r="I92" i="5"/>
  <c r="L91" i="5"/>
  <c r="I91" i="5" s="1"/>
  <c r="L90" i="5"/>
  <c r="I90" i="5"/>
  <c r="L89" i="5"/>
  <c r="I89" i="5" s="1"/>
  <c r="L88" i="5"/>
  <c r="I88" i="5"/>
  <c r="L87" i="5"/>
  <c r="I87" i="5" s="1"/>
  <c r="L86" i="5"/>
  <c r="I86" i="5"/>
  <c r="L85" i="5"/>
  <c r="I85" i="5" s="1"/>
  <c r="L84" i="5"/>
  <c r="I84" i="5"/>
  <c r="L83" i="5"/>
  <c r="I83" i="5" s="1"/>
  <c r="L82" i="5"/>
  <c r="I82" i="5"/>
  <c r="L81" i="5"/>
  <c r="I81" i="5" s="1"/>
  <c r="L80" i="5"/>
  <c r="I80" i="5"/>
  <c r="L79" i="5"/>
  <c r="I79" i="5" s="1"/>
  <c r="L77" i="5"/>
  <c r="I77" i="5"/>
  <c r="L76" i="5"/>
  <c r="I76" i="5" s="1"/>
  <c r="L75" i="5"/>
  <c r="I75" i="5"/>
  <c r="L74" i="5"/>
  <c r="I74" i="5" s="1"/>
  <c r="L73" i="5"/>
  <c r="I73" i="5"/>
  <c r="L72" i="5"/>
  <c r="I72" i="5" s="1"/>
  <c r="L71" i="5"/>
  <c r="I71" i="5"/>
  <c r="L70" i="5"/>
  <c r="I70" i="5" s="1"/>
  <c r="L69" i="5"/>
  <c r="I69" i="5"/>
  <c r="L68" i="5"/>
  <c r="I68" i="5" s="1"/>
  <c r="L67" i="5"/>
  <c r="I67" i="5"/>
  <c r="L66" i="5"/>
  <c r="I66" i="5" s="1"/>
  <c r="L65" i="5"/>
  <c r="I65" i="5"/>
  <c r="L64" i="5"/>
  <c r="I64" i="5" s="1"/>
  <c r="L63" i="5"/>
  <c r="I63" i="5"/>
  <c r="L62" i="5"/>
  <c r="I62" i="5" s="1"/>
  <c r="L61" i="5"/>
  <c r="I61" i="5"/>
  <c r="L60" i="5"/>
  <c r="I60" i="5" s="1"/>
  <c r="L59" i="5"/>
  <c r="I59" i="5"/>
  <c r="L58" i="5"/>
  <c r="I58" i="5" s="1"/>
  <c r="L57" i="5"/>
  <c r="I57" i="5"/>
  <c r="L56" i="5"/>
  <c r="I56" i="5" s="1"/>
  <c r="L55" i="5"/>
  <c r="I55" i="5"/>
  <c r="L54" i="5"/>
  <c r="I54" i="5" s="1"/>
  <c r="L53" i="5"/>
  <c r="I53" i="5"/>
  <c r="L52" i="5"/>
  <c r="I52" i="5" s="1"/>
  <c r="L51" i="5"/>
  <c r="I51" i="5"/>
  <c r="L50" i="5"/>
  <c r="I50" i="5" s="1"/>
  <c r="L49" i="5"/>
  <c r="I49" i="5"/>
  <c r="L48" i="5"/>
  <c r="I48" i="5" s="1"/>
  <c r="L47" i="5"/>
  <c r="I47" i="5"/>
  <c r="L46" i="5"/>
  <c r="I46" i="5" s="1"/>
  <c r="L45" i="5"/>
  <c r="I45" i="5"/>
  <c r="L44" i="5"/>
  <c r="I44" i="5" s="1"/>
  <c r="L43" i="5"/>
  <c r="I43" i="5"/>
  <c r="L42" i="5"/>
  <c r="I42" i="5" s="1"/>
  <c r="L41" i="5"/>
  <c r="I41" i="5"/>
  <c r="L40" i="5"/>
  <c r="I40" i="5" s="1"/>
  <c r="L38" i="5"/>
  <c r="I38" i="5"/>
  <c r="L37" i="5"/>
  <c r="I37" i="5" s="1"/>
  <c r="L36" i="5"/>
  <c r="I36" i="5"/>
  <c r="L35" i="5"/>
  <c r="I35" i="5" s="1"/>
  <c r="L34" i="5"/>
  <c r="I34" i="5"/>
  <c r="L33" i="5"/>
  <c r="I33" i="5" s="1"/>
  <c r="L32" i="5"/>
  <c r="I32" i="5"/>
  <c r="L31" i="5"/>
  <c r="I31" i="5" s="1"/>
  <c r="L30" i="5"/>
  <c r="I30" i="5"/>
  <c r="L29" i="5"/>
  <c r="I29" i="5" s="1"/>
  <c r="L28" i="5"/>
  <c r="I28" i="5"/>
  <c r="L27" i="5"/>
  <c r="I27" i="5" s="1"/>
  <c r="L26" i="5"/>
  <c r="I26" i="5"/>
  <c r="L25" i="5"/>
  <c r="I25" i="5" s="1"/>
  <c r="L24" i="5"/>
  <c r="I24" i="5"/>
  <c r="L23" i="5"/>
  <c r="I23" i="5" s="1"/>
  <c r="L22" i="5"/>
  <c r="I22" i="5"/>
  <c r="L21" i="5"/>
  <c r="I21" i="5" s="1"/>
  <c r="L20" i="5"/>
  <c r="I20" i="5"/>
  <c r="L19" i="5"/>
  <c r="I19" i="5" s="1"/>
  <c r="L18" i="5"/>
  <c r="I18" i="5"/>
  <c r="L17" i="5"/>
  <c r="I17" i="5" s="1"/>
  <c r="L16" i="5"/>
  <c r="I16" i="5"/>
  <c r="L15" i="5"/>
  <c r="I15" i="5" s="1"/>
  <c r="L14" i="5"/>
  <c r="I14" i="5"/>
  <c r="L13" i="5"/>
  <c r="I13" i="5" s="1"/>
  <c r="L12" i="5"/>
  <c r="L97" i="5" s="1"/>
  <c r="I12" i="5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K40" i="4"/>
  <c r="J40" i="4"/>
  <c r="L39" i="4"/>
  <c r="I39" i="4"/>
  <c r="L38" i="4"/>
  <c r="I38" i="4" s="1"/>
  <c r="L37" i="4"/>
  <c r="I37" i="4"/>
  <c r="L36" i="4"/>
  <c r="I36" i="4" s="1"/>
  <c r="L35" i="4"/>
  <c r="I35" i="4"/>
  <c r="L34" i="4"/>
  <c r="I34" i="4" s="1"/>
  <c r="L33" i="4"/>
  <c r="I33" i="4"/>
  <c r="L32" i="4"/>
  <c r="I32" i="4" s="1"/>
  <c r="L31" i="4"/>
  <c r="I31" i="4"/>
  <c r="L30" i="4"/>
  <c r="I30" i="4" s="1"/>
  <c r="L29" i="4"/>
  <c r="I29" i="4"/>
  <c r="L28" i="4"/>
  <c r="I28" i="4" s="1"/>
  <c r="L27" i="4"/>
  <c r="I27" i="4"/>
  <c r="L26" i="4"/>
  <c r="I26" i="4" s="1"/>
  <c r="L25" i="4"/>
  <c r="I25" i="4"/>
  <c r="L24" i="4"/>
  <c r="I24" i="4" s="1"/>
  <c r="L23" i="4"/>
  <c r="I23" i="4"/>
  <c r="L22" i="4"/>
  <c r="I22" i="4" s="1"/>
  <c r="L21" i="4"/>
  <c r="I21" i="4"/>
  <c r="L20" i="4"/>
  <c r="I20" i="4" s="1"/>
  <c r="L19" i="4"/>
  <c r="I19" i="4"/>
  <c r="L18" i="4"/>
  <c r="I18" i="4" s="1"/>
  <c r="L17" i="4"/>
  <c r="I17" i="4"/>
  <c r="L16" i="4"/>
  <c r="I16" i="4" s="1"/>
  <c r="L15" i="4"/>
  <c r="I15" i="4"/>
  <c r="L14" i="4"/>
  <c r="I14" i="4" s="1"/>
  <c r="L13" i="4"/>
  <c r="I13" i="4"/>
  <c r="L12" i="4"/>
  <c r="I12" i="4" s="1"/>
  <c r="L11" i="4"/>
  <c r="L40" i="4" s="1"/>
  <c r="I11" i="4"/>
  <c r="I97" i="5" l="1"/>
  <c r="I40" i="4"/>
  <c r="D40" i="3"/>
  <c r="M235" i="2" l="1"/>
  <c r="J235" i="2" s="1"/>
  <c r="M138" i="2" l="1"/>
  <c r="J138" i="2" s="1"/>
  <c r="M210" i="2" l="1"/>
  <c r="J210" i="2" s="1"/>
  <c r="M162" i="2"/>
  <c r="J162" i="2" s="1"/>
  <c r="M142" i="2"/>
  <c r="J142" i="2" s="1"/>
  <c r="N74" i="2"/>
  <c r="C17" i="3" s="1"/>
  <c r="O74" i="2"/>
  <c r="D17" i="3" s="1"/>
  <c r="P74" i="2"/>
  <c r="E17" i="3" s="1"/>
  <c r="Q74" i="2"/>
  <c r="F17" i="3" s="1"/>
  <c r="R74" i="2"/>
  <c r="G17" i="3" s="1"/>
  <c r="S74" i="2"/>
  <c r="H17" i="3" s="1"/>
  <c r="T74" i="2"/>
  <c r="I17" i="3" s="1"/>
  <c r="U74" i="2"/>
  <c r="J17" i="3" s="1"/>
  <c r="V74" i="2"/>
  <c r="K17" i="3" s="1"/>
  <c r="W74" i="2"/>
  <c r="L17" i="3" s="1"/>
  <c r="X74" i="2"/>
  <c r="M17" i="3" s="1"/>
  <c r="Y74" i="2"/>
  <c r="N17" i="3" s="1"/>
  <c r="Z74" i="2"/>
  <c r="O17" i="3" s="1"/>
  <c r="AA74" i="2"/>
  <c r="P17" i="3" s="1"/>
  <c r="M73" i="2"/>
  <c r="J73" i="2" s="1"/>
  <c r="O245" i="2" l="1"/>
  <c r="P245" i="2"/>
  <c r="Q245" i="2"/>
  <c r="R245" i="2"/>
  <c r="S245" i="2"/>
  <c r="T245" i="2"/>
  <c r="U245" i="2"/>
  <c r="V245" i="2"/>
  <c r="W245" i="2"/>
  <c r="X245" i="2"/>
  <c r="Y245" i="2"/>
  <c r="Z245" i="2"/>
  <c r="AA245" i="2"/>
  <c r="M244" i="2"/>
  <c r="J244" i="2"/>
  <c r="M243" i="2"/>
  <c r="J243" i="2" s="1"/>
  <c r="M242" i="2"/>
  <c r="J242" i="2" s="1"/>
  <c r="M241" i="2"/>
  <c r="J241" i="2" s="1"/>
  <c r="M240" i="2"/>
  <c r="J240" i="2" s="1"/>
  <c r="M239" i="2"/>
  <c r="J239" i="2" s="1"/>
  <c r="M238" i="2"/>
  <c r="J238" i="2" s="1"/>
  <c r="M237" i="2"/>
  <c r="J237" i="2" s="1"/>
  <c r="M236" i="2"/>
  <c r="J236" i="2" s="1"/>
  <c r="M234" i="2"/>
  <c r="J234" i="2" s="1"/>
  <c r="N233" i="2"/>
  <c r="M233" i="2" s="1"/>
  <c r="J233" i="2" s="1"/>
  <c r="M232" i="2"/>
  <c r="J232" i="2" s="1"/>
  <c r="M231" i="2"/>
  <c r="J231" i="2" s="1"/>
  <c r="N230" i="2"/>
  <c r="M230" i="2" s="1"/>
  <c r="J230" i="2" s="1"/>
  <c r="N229" i="2"/>
  <c r="M229" i="2" s="1"/>
  <c r="J229" i="2" s="1"/>
  <c r="M228" i="2"/>
  <c r="J228" i="2" s="1"/>
  <c r="M227" i="2"/>
  <c r="J227" i="2" s="1"/>
  <c r="M226" i="2"/>
  <c r="J226" i="2" s="1"/>
  <c r="M225" i="2"/>
  <c r="J225" i="2" s="1"/>
  <c r="M224" i="2"/>
  <c r="J224" i="2" s="1"/>
  <c r="M223" i="2"/>
  <c r="J223" i="2" s="1"/>
  <c r="M222" i="2"/>
  <c r="J222" i="2" s="1"/>
  <c r="M221" i="2"/>
  <c r="J221" i="2" s="1"/>
  <c r="M220" i="2"/>
  <c r="J220" i="2" s="1"/>
  <c r="M219" i="2"/>
  <c r="J219" i="2" s="1"/>
  <c r="M218" i="2"/>
  <c r="K218" i="2"/>
  <c r="M217" i="2"/>
  <c r="L217" i="2"/>
  <c r="M216" i="2"/>
  <c r="J216" i="2" s="1"/>
  <c r="M215" i="2"/>
  <c r="J215" i="2" s="1"/>
  <c r="M214" i="2"/>
  <c r="J214" i="2" s="1"/>
  <c r="M213" i="2"/>
  <c r="J213" i="2" s="1"/>
  <c r="M212" i="2"/>
  <c r="J212" i="2" s="1"/>
  <c r="M211" i="2"/>
  <c r="J211" i="2" s="1"/>
  <c r="M209" i="2"/>
  <c r="J209" i="2" s="1"/>
  <c r="M208" i="2"/>
  <c r="J208" i="2" s="1"/>
  <c r="M207" i="2"/>
  <c r="M206" i="2"/>
  <c r="M205" i="2"/>
  <c r="M204" i="2"/>
  <c r="J204" i="2" s="1"/>
  <c r="M203" i="2"/>
  <c r="J203" i="2" s="1"/>
  <c r="M202" i="2"/>
  <c r="J202" i="2" s="1"/>
  <c r="M201" i="2"/>
  <c r="J201" i="2" s="1"/>
  <c r="M200" i="2"/>
  <c r="J200" i="2" s="1"/>
  <c r="M199" i="2"/>
  <c r="J199" i="2" s="1"/>
  <c r="M198" i="2"/>
  <c r="J198" i="2" s="1"/>
  <c r="M197" i="2"/>
  <c r="J197" i="2" s="1"/>
  <c r="M196" i="2"/>
  <c r="J196" i="2" s="1"/>
  <c r="M195" i="2"/>
  <c r="J195" i="2" s="1"/>
  <c r="M194" i="2"/>
  <c r="J194" i="2" s="1"/>
  <c r="M193" i="2"/>
  <c r="J193" i="2" s="1"/>
  <c r="M192" i="2"/>
  <c r="J192" i="2" s="1"/>
  <c r="M191" i="2"/>
  <c r="J191" i="2" s="1"/>
  <c r="M190" i="2"/>
  <c r="J190" i="2" s="1"/>
  <c r="M189" i="2"/>
  <c r="J189" i="2" s="1"/>
  <c r="M188" i="2"/>
  <c r="J188" i="2" s="1"/>
  <c r="M187" i="2"/>
  <c r="J187" i="2" s="1"/>
  <c r="M186" i="2"/>
  <c r="J186" i="2" s="1"/>
  <c r="M185" i="2"/>
  <c r="J185" i="2" s="1"/>
  <c r="M184" i="2"/>
  <c r="J184" i="2" s="1"/>
  <c r="M183" i="2"/>
  <c r="J183" i="2" s="1"/>
  <c r="M182" i="2"/>
  <c r="J182" i="2" s="1"/>
  <c r="M181" i="2"/>
  <c r="J181" i="2" s="1"/>
  <c r="M180" i="2"/>
  <c r="J180" i="2" s="1"/>
  <c r="M179" i="2"/>
  <c r="J179" i="2" s="1"/>
  <c r="M178" i="2"/>
  <c r="J178" i="2" s="1"/>
  <c r="M177" i="2"/>
  <c r="J177" i="2" s="1"/>
  <c r="M176" i="2"/>
  <c r="J176" i="2" s="1"/>
  <c r="M175" i="2"/>
  <c r="J175" i="2" s="1"/>
  <c r="M174" i="2"/>
  <c r="J174" i="2" s="1"/>
  <c r="M173" i="2"/>
  <c r="J173" i="2" s="1"/>
  <c r="M172" i="2"/>
  <c r="J172" i="2" s="1"/>
  <c r="M171" i="2"/>
  <c r="J171" i="2" s="1"/>
  <c r="M170" i="2"/>
  <c r="J170" i="2" s="1"/>
  <c r="M169" i="2"/>
  <c r="J169" i="2" s="1"/>
  <c r="M168" i="2"/>
  <c r="J168" i="2" s="1"/>
  <c r="M167" i="2"/>
  <c r="J167" i="2" s="1"/>
  <c r="M166" i="2"/>
  <c r="J166" i="2" s="1"/>
  <c r="M165" i="2"/>
  <c r="J165" i="2" s="1"/>
  <c r="M164" i="2"/>
  <c r="J164" i="2" s="1"/>
  <c r="M163" i="2"/>
  <c r="J163" i="2" s="1"/>
  <c r="M161" i="2"/>
  <c r="J161" i="2" s="1"/>
  <c r="M160" i="2"/>
  <c r="J160" i="2" s="1"/>
  <c r="M159" i="2"/>
  <c r="J159" i="2" s="1"/>
  <c r="M158" i="2"/>
  <c r="J158" i="2" s="1"/>
  <c r="M157" i="2"/>
  <c r="J157" i="2" s="1"/>
  <c r="M156" i="2"/>
  <c r="J156" i="2" s="1"/>
  <c r="M155" i="2"/>
  <c r="J155" i="2" s="1"/>
  <c r="M154" i="2"/>
  <c r="J154" i="2" s="1"/>
  <c r="M153" i="2"/>
  <c r="J153" i="2" s="1"/>
  <c r="M152" i="2"/>
  <c r="J152" i="2" s="1"/>
  <c r="M151" i="2"/>
  <c r="J151" i="2" s="1"/>
  <c r="M150" i="2"/>
  <c r="J150" i="2" s="1"/>
  <c r="M149" i="2"/>
  <c r="J149" i="2" s="1"/>
  <c r="M148" i="2"/>
  <c r="J148" i="2" s="1"/>
  <c r="M147" i="2"/>
  <c r="J147" i="2" s="1"/>
  <c r="M146" i="2"/>
  <c r="J146" i="2" s="1"/>
  <c r="M145" i="2"/>
  <c r="J145" i="2" s="1"/>
  <c r="M144" i="2"/>
  <c r="J144" i="2" s="1"/>
  <c r="M143" i="2"/>
  <c r="J143" i="2" s="1"/>
  <c r="M141" i="2"/>
  <c r="J141" i="2" s="1"/>
  <c r="M140" i="2"/>
  <c r="J140" i="2" s="1"/>
  <c r="M139" i="2"/>
  <c r="J139" i="2" s="1"/>
  <c r="M137" i="2"/>
  <c r="J137" i="2" s="1"/>
  <c r="M136" i="2"/>
  <c r="J136" i="2" s="1"/>
  <c r="M135" i="2"/>
  <c r="J135" i="2" s="1"/>
  <c r="M134" i="2"/>
  <c r="J134" i="2" s="1"/>
  <c r="M133" i="2"/>
  <c r="J133" i="2" s="1"/>
  <c r="M132" i="2"/>
  <c r="J132" i="2" s="1"/>
  <c r="M131" i="2"/>
  <c r="J131" i="2" s="1"/>
  <c r="M130" i="2"/>
  <c r="J130" i="2" s="1"/>
  <c r="M129" i="2"/>
  <c r="J129" i="2" s="1"/>
  <c r="M128" i="2"/>
  <c r="J128" i="2" s="1"/>
  <c r="M127" i="2"/>
  <c r="J127" i="2" s="1"/>
  <c r="N126" i="2"/>
  <c r="M126" i="2" s="1"/>
  <c r="J126" i="2" s="1"/>
  <c r="N125" i="2"/>
  <c r="M125" i="2" s="1"/>
  <c r="J125" i="2" s="1"/>
  <c r="M124" i="2"/>
  <c r="J124" i="2" s="1"/>
  <c r="N123" i="2"/>
  <c r="M123" i="2" s="1"/>
  <c r="J123" i="2" s="1"/>
  <c r="M122" i="2"/>
  <c r="J122" i="2" s="1"/>
  <c r="M121" i="2"/>
  <c r="J121" i="2" s="1"/>
  <c r="N120" i="2"/>
  <c r="M120" i="2" s="1"/>
  <c r="J120" i="2" s="1"/>
  <c r="N119" i="2"/>
  <c r="M119" i="2" s="1"/>
  <c r="J119" i="2" s="1"/>
  <c r="M118" i="2"/>
  <c r="J118" i="2" s="1"/>
  <c r="M117" i="2"/>
  <c r="J117" i="2" s="1"/>
  <c r="M116" i="2"/>
  <c r="J116" i="2" s="1"/>
  <c r="M115" i="2"/>
  <c r="J115" i="2" s="1"/>
  <c r="M114" i="2"/>
  <c r="J114" i="2" s="1"/>
  <c r="M113" i="2"/>
  <c r="L113" i="2"/>
  <c r="M112" i="2"/>
  <c r="J112" i="2" s="1"/>
  <c r="M111" i="2"/>
  <c r="J111" i="2" s="1"/>
  <c r="M110" i="2"/>
  <c r="J110" i="2" s="1"/>
  <c r="M109" i="2"/>
  <c r="J109" i="2" s="1"/>
  <c r="M108" i="2"/>
  <c r="J108" i="2" s="1"/>
  <c r="M107" i="2"/>
  <c r="J107" i="2" s="1"/>
  <c r="M106" i="2"/>
  <c r="J106" i="2" s="1"/>
  <c r="M105" i="2"/>
  <c r="J105" i="2" s="1"/>
  <c r="M104" i="2"/>
  <c r="J104" i="2" s="1"/>
  <c r="M103" i="2"/>
  <c r="J103" i="2" s="1"/>
  <c r="M102" i="2"/>
  <c r="J102" i="2" s="1"/>
  <c r="M101" i="2"/>
  <c r="J101" i="2" s="1"/>
  <c r="M100" i="2"/>
  <c r="J100" i="2" s="1"/>
  <c r="M99" i="2"/>
  <c r="J99" i="2" s="1"/>
  <c r="M98" i="2"/>
  <c r="J98" i="2" s="1"/>
  <c r="M97" i="2"/>
  <c r="J97" i="2" s="1"/>
  <c r="M96" i="2"/>
  <c r="J96" i="2" s="1"/>
  <c r="M95" i="2"/>
  <c r="J95" i="2" s="1"/>
  <c r="M94" i="2"/>
  <c r="J94" i="2" s="1"/>
  <c r="M93" i="2"/>
  <c r="J93" i="2" s="1"/>
  <c r="M92" i="2"/>
  <c r="J92" i="2" s="1"/>
  <c r="M91" i="2"/>
  <c r="J91" i="2" s="1"/>
  <c r="M90" i="2"/>
  <c r="J90" i="2" s="1"/>
  <c r="M89" i="2"/>
  <c r="J89" i="2" s="1"/>
  <c r="M88" i="2"/>
  <c r="J88" i="2" s="1"/>
  <c r="M87" i="2"/>
  <c r="J87" i="2" s="1"/>
  <c r="M86" i="2"/>
  <c r="J86" i="2" s="1"/>
  <c r="M85" i="2"/>
  <c r="J85" i="2" s="1"/>
  <c r="M84" i="2"/>
  <c r="J84" i="2" s="1"/>
  <c r="M83" i="2"/>
  <c r="J83" i="2" s="1"/>
  <c r="M82" i="2"/>
  <c r="J82" i="2" s="1"/>
  <c r="M81" i="2"/>
  <c r="J81" i="2" s="1"/>
  <c r="M256" i="2"/>
  <c r="J256" i="2" s="1"/>
  <c r="M257" i="2"/>
  <c r="J257" i="2" s="1"/>
  <c r="M251" i="2"/>
  <c r="J251" i="2" s="1"/>
  <c r="AA69" i="2"/>
  <c r="P16" i="3" s="1"/>
  <c r="Z69" i="2"/>
  <c r="O16" i="3" s="1"/>
  <c r="Y69" i="2"/>
  <c r="N16" i="3" s="1"/>
  <c r="X69" i="2"/>
  <c r="M16" i="3" s="1"/>
  <c r="W69" i="2"/>
  <c r="L16" i="3" s="1"/>
  <c r="V69" i="2"/>
  <c r="K16" i="3" s="1"/>
  <c r="U69" i="2"/>
  <c r="J16" i="3" s="1"/>
  <c r="T69" i="2"/>
  <c r="I16" i="3" s="1"/>
  <c r="S69" i="2"/>
  <c r="H16" i="3" s="1"/>
  <c r="R69" i="2"/>
  <c r="G16" i="3" s="1"/>
  <c r="Q69" i="2"/>
  <c r="F16" i="3" s="1"/>
  <c r="P69" i="2"/>
  <c r="E16" i="3" s="1"/>
  <c r="O69" i="2"/>
  <c r="D16" i="3" s="1"/>
  <c r="N69" i="2"/>
  <c r="C16" i="3" s="1"/>
  <c r="M68" i="2"/>
  <c r="J68" i="2" s="1"/>
  <c r="M59" i="2"/>
  <c r="J59" i="2" s="1"/>
  <c r="M58" i="2"/>
  <c r="J58" i="2" s="1"/>
  <c r="R57" i="2"/>
  <c r="M57" i="2"/>
  <c r="O56" i="2"/>
  <c r="M56" i="2" s="1"/>
  <c r="J56" i="2" s="1"/>
  <c r="M51" i="2"/>
  <c r="J51" i="2" s="1"/>
  <c r="M50" i="2"/>
  <c r="J50" i="2" s="1"/>
  <c r="M49" i="2"/>
  <c r="J49" i="2" s="1"/>
  <c r="M48" i="2"/>
  <c r="J48" i="2" s="1"/>
  <c r="M47" i="2"/>
  <c r="J47" i="2" s="1"/>
  <c r="M46" i="2"/>
  <c r="J46" i="2" s="1"/>
  <c r="M17" i="2"/>
  <c r="J17" i="2" s="1"/>
  <c r="M16" i="2"/>
  <c r="J16" i="2" s="1"/>
  <c r="M15" i="2"/>
  <c r="J15" i="2" s="1"/>
  <c r="M14" i="2"/>
  <c r="J14" i="2" s="1"/>
  <c r="M13" i="2"/>
  <c r="J13" i="2" s="1"/>
  <c r="M12" i="2"/>
  <c r="J12" i="2" s="1"/>
  <c r="M11" i="2"/>
  <c r="J11" i="2" s="1"/>
  <c r="M10" i="2"/>
  <c r="J10" i="2" s="1"/>
  <c r="J57" i="2" l="1"/>
  <c r="J218" i="2"/>
  <c r="J113" i="2"/>
  <c r="J217" i="2"/>
  <c r="N245" i="2"/>
  <c r="M245" i="2"/>
  <c r="M69" i="2"/>
  <c r="B16" i="3" s="1"/>
  <c r="AA37" i="2"/>
  <c r="P11" i="3" s="1"/>
  <c r="Z37" i="2"/>
  <c r="O11" i="3" s="1"/>
  <c r="Y37" i="2"/>
  <c r="N11" i="3" s="1"/>
  <c r="X37" i="2"/>
  <c r="M11" i="3" s="1"/>
  <c r="W37" i="2"/>
  <c r="L11" i="3" s="1"/>
  <c r="V37" i="2"/>
  <c r="K11" i="3" s="1"/>
  <c r="U37" i="2"/>
  <c r="J11" i="3" s="1"/>
  <c r="T37" i="2"/>
  <c r="I11" i="3" s="1"/>
  <c r="S37" i="2"/>
  <c r="H11" i="3" s="1"/>
  <c r="R37" i="2"/>
  <c r="G11" i="3" s="1"/>
  <c r="Q37" i="2"/>
  <c r="F11" i="3" s="1"/>
  <c r="P37" i="2"/>
  <c r="E11" i="3" s="1"/>
  <c r="O37" i="2"/>
  <c r="D11" i="3" s="1"/>
  <c r="N37" i="2"/>
  <c r="C11" i="3" s="1"/>
  <c r="M36" i="2"/>
  <c r="J36" i="2" s="1"/>
  <c r="O248" i="2"/>
  <c r="D19" i="3" s="1"/>
  <c r="P248" i="2"/>
  <c r="E19" i="3" s="1"/>
  <c r="Q248" i="2"/>
  <c r="F19" i="3" s="1"/>
  <c r="R248" i="2"/>
  <c r="G19" i="3" s="1"/>
  <c r="S248" i="2"/>
  <c r="H19" i="3" s="1"/>
  <c r="T248" i="2"/>
  <c r="I19" i="3" s="1"/>
  <c r="U248" i="2"/>
  <c r="J19" i="3" s="1"/>
  <c r="V248" i="2"/>
  <c r="K19" i="3" s="1"/>
  <c r="W248" i="2"/>
  <c r="L19" i="3" s="1"/>
  <c r="X248" i="2"/>
  <c r="M19" i="3" s="1"/>
  <c r="Y248" i="2"/>
  <c r="N19" i="3" s="1"/>
  <c r="Z248" i="2"/>
  <c r="O19" i="3" s="1"/>
  <c r="AA248" i="2"/>
  <c r="P19" i="3" s="1"/>
  <c r="M37" i="2" l="1"/>
  <c r="B11" i="3" s="1"/>
  <c r="N248" i="2" l="1"/>
  <c r="C19" i="3" s="1"/>
  <c r="N52" i="2"/>
  <c r="C13" i="3" s="1"/>
  <c r="O52" i="2"/>
  <c r="D13" i="3" s="1"/>
  <c r="P52" i="2"/>
  <c r="E13" i="3" s="1"/>
  <c r="Q52" i="2"/>
  <c r="F13" i="3" s="1"/>
  <c r="R52" i="2"/>
  <c r="G13" i="3" s="1"/>
  <c r="S52" i="2"/>
  <c r="H13" i="3" s="1"/>
  <c r="T52" i="2"/>
  <c r="I13" i="3" s="1"/>
  <c r="U52" i="2"/>
  <c r="J13" i="3" s="1"/>
  <c r="V52" i="2"/>
  <c r="K13" i="3" s="1"/>
  <c r="W52" i="2"/>
  <c r="L13" i="3" s="1"/>
  <c r="X52" i="2"/>
  <c r="M13" i="3" s="1"/>
  <c r="Y52" i="2"/>
  <c r="N13" i="3" s="1"/>
  <c r="Z52" i="2"/>
  <c r="O13" i="3" s="1"/>
  <c r="AA52" i="2"/>
  <c r="P13" i="3" s="1"/>
  <c r="M248" i="2" l="1"/>
  <c r="B19" i="3" s="1"/>
  <c r="N79" i="2" l="1"/>
  <c r="C18" i="3" s="1"/>
  <c r="O79" i="2"/>
  <c r="D18" i="3" s="1"/>
  <c r="P79" i="2"/>
  <c r="E18" i="3" s="1"/>
  <c r="Q79" i="2"/>
  <c r="F18" i="3" s="1"/>
  <c r="R79" i="2"/>
  <c r="G18" i="3" s="1"/>
  <c r="S79" i="2"/>
  <c r="H18" i="3" s="1"/>
  <c r="T79" i="2"/>
  <c r="I18" i="3" s="1"/>
  <c r="U79" i="2"/>
  <c r="J18" i="3" s="1"/>
  <c r="V79" i="2"/>
  <c r="K18" i="3" s="1"/>
  <c r="W79" i="2"/>
  <c r="L18" i="3" s="1"/>
  <c r="X79" i="2"/>
  <c r="M18" i="3" s="1"/>
  <c r="Y79" i="2"/>
  <c r="N18" i="3" s="1"/>
  <c r="Z79" i="2"/>
  <c r="O18" i="3" s="1"/>
  <c r="AA79" i="2"/>
  <c r="P18" i="3" s="1"/>
  <c r="N252" i="2"/>
  <c r="C20" i="3" s="1"/>
  <c r="O252" i="2"/>
  <c r="D20" i="3" s="1"/>
  <c r="P252" i="2"/>
  <c r="E20" i="3" s="1"/>
  <c r="Q252" i="2"/>
  <c r="F20" i="3" s="1"/>
  <c r="R252" i="2"/>
  <c r="G20" i="3" s="1"/>
  <c r="S252" i="2"/>
  <c r="H20" i="3" s="1"/>
  <c r="T252" i="2"/>
  <c r="I20" i="3" s="1"/>
  <c r="U252" i="2"/>
  <c r="J20" i="3" s="1"/>
  <c r="V252" i="2"/>
  <c r="K20" i="3" s="1"/>
  <c r="W252" i="2"/>
  <c r="L20" i="3" s="1"/>
  <c r="X252" i="2"/>
  <c r="M20" i="3" s="1"/>
  <c r="Y252" i="2"/>
  <c r="N20" i="3" s="1"/>
  <c r="Z252" i="2"/>
  <c r="O20" i="3" s="1"/>
  <c r="AA252" i="2"/>
  <c r="P20" i="3" s="1"/>
  <c r="N258" i="2"/>
  <c r="C21" i="3" s="1"/>
  <c r="O258" i="2"/>
  <c r="D21" i="3" s="1"/>
  <c r="P258" i="2"/>
  <c r="E21" i="3" s="1"/>
  <c r="Q258" i="2"/>
  <c r="F21" i="3" s="1"/>
  <c r="R258" i="2"/>
  <c r="G21" i="3" s="1"/>
  <c r="S258" i="2"/>
  <c r="H21" i="3" s="1"/>
  <c r="T258" i="2"/>
  <c r="I21" i="3" s="1"/>
  <c r="U258" i="2"/>
  <c r="J21" i="3" s="1"/>
  <c r="V258" i="2"/>
  <c r="K21" i="3" s="1"/>
  <c r="W258" i="2"/>
  <c r="L21" i="3" s="1"/>
  <c r="X258" i="2"/>
  <c r="M21" i="3" s="1"/>
  <c r="Y258" i="2"/>
  <c r="N21" i="3" s="1"/>
  <c r="Z258" i="2"/>
  <c r="O21" i="3" s="1"/>
  <c r="AA258" i="2"/>
  <c r="P21" i="3" s="1"/>
  <c r="M252" i="2"/>
  <c r="B20" i="3" s="1"/>
  <c r="M72" i="2"/>
  <c r="M78" i="2"/>
  <c r="J78" i="2" s="1"/>
  <c r="M77" i="2"/>
  <c r="J77" i="2" s="1"/>
  <c r="AA65" i="2"/>
  <c r="P15" i="3" s="1"/>
  <c r="Z65" i="2"/>
  <c r="O15" i="3" s="1"/>
  <c r="Y65" i="2"/>
  <c r="N15" i="3" s="1"/>
  <c r="X65" i="2"/>
  <c r="M15" i="3" s="1"/>
  <c r="W65" i="2"/>
  <c r="L15" i="3" s="1"/>
  <c r="V65" i="2"/>
  <c r="K15" i="3" s="1"/>
  <c r="U65" i="2"/>
  <c r="J15" i="3" s="1"/>
  <c r="T65" i="2"/>
  <c r="I15" i="3" s="1"/>
  <c r="S65" i="2"/>
  <c r="H15" i="3" s="1"/>
  <c r="R65" i="2"/>
  <c r="G15" i="3" s="1"/>
  <c r="Q65" i="2"/>
  <c r="F15" i="3" s="1"/>
  <c r="P65" i="2"/>
  <c r="E15" i="3" s="1"/>
  <c r="O65" i="2"/>
  <c r="D15" i="3" s="1"/>
  <c r="N65" i="2"/>
  <c r="C15" i="3" s="1"/>
  <c r="M64" i="2"/>
  <c r="J64" i="2" s="1"/>
  <c r="N60" i="2"/>
  <c r="C14" i="3" s="1"/>
  <c r="P60" i="2"/>
  <c r="E14" i="3" s="1"/>
  <c r="Q60" i="2"/>
  <c r="F14" i="3" s="1"/>
  <c r="S60" i="2"/>
  <c r="H14" i="3" s="1"/>
  <c r="T60" i="2"/>
  <c r="I14" i="3" s="1"/>
  <c r="U60" i="2"/>
  <c r="J14" i="3" s="1"/>
  <c r="V60" i="2"/>
  <c r="K14" i="3" s="1"/>
  <c r="W60" i="2"/>
  <c r="L14" i="3" s="1"/>
  <c r="X60" i="2"/>
  <c r="M14" i="3" s="1"/>
  <c r="Y60" i="2"/>
  <c r="N14" i="3" s="1"/>
  <c r="Z60" i="2"/>
  <c r="O14" i="3" s="1"/>
  <c r="AA60" i="2"/>
  <c r="P14" i="3" s="1"/>
  <c r="R60" i="2"/>
  <c r="G14" i="3" s="1"/>
  <c r="N42" i="2"/>
  <c r="C12" i="3" s="1"/>
  <c r="O42" i="2"/>
  <c r="D12" i="3" s="1"/>
  <c r="P42" i="2"/>
  <c r="E12" i="3" s="1"/>
  <c r="Q42" i="2"/>
  <c r="F12" i="3" s="1"/>
  <c r="R42" i="2"/>
  <c r="G12" i="3" s="1"/>
  <c r="S42" i="2"/>
  <c r="H12" i="3" s="1"/>
  <c r="T42" i="2"/>
  <c r="I12" i="3" s="1"/>
  <c r="U42" i="2"/>
  <c r="J12" i="3" s="1"/>
  <c r="V42" i="2"/>
  <c r="K12" i="3" s="1"/>
  <c r="W42" i="2"/>
  <c r="L12" i="3" s="1"/>
  <c r="X42" i="2"/>
  <c r="M12" i="3" s="1"/>
  <c r="Y42" i="2"/>
  <c r="N12" i="3" s="1"/>
  <c r="Z42" i="2"/>
  <c r="O12" i="3" s="1"/>
  <c r="AA42" i="2"/>
  <c r="P12" i="3" s="1"/>
  <c r="M41" i="2"/>
  <c r="J41" i="2" s="1"/>
  <c r="M40" i="2"/>
  <c r="AA33" i="2"/>
  <c r="P10" i="3" s="1"/>
  <c r="Z33" i="2"/>
  <c r="O10" i="3" s="1"/>
  <c r="Y33" i="2"/>
  <c r="N10" i="3" s="1"/>
  <c r="X33" i="2"/>
  <c r="M10" i="3" s="1"/>
  <c r="W33" i="2"/>
  <c r="L10" i="3" s="1"/>
  <c r="V33" i="2"/>
  <c r="K10" i="3" s="1"/>
  <c r="U33" i="2"/>
  <c r="J10" i="3" s="1"/>
  <c r="T33" i="2"/>
  <c r="I10" i="3" s="1"/>
  <c r="S33" i="2"/>
  <c r="H10" i="3" s="1"/>
  <c r="R33" i="2"/>
  <c r="G10" i="3" s="1"/>
  <c r="Q33" i="2"/>
  <c r="F10" i="3" s="1"/>
  <c r="P33" i="2"/>
  <c r="E10" i="3" s="1"/>
  <c r="O33" i="2"/>
  <c r="D10" i="3" s="1"/>
  <c r="N33" i="2"/>
  <c r="C10" i="3" s="1"/>
  <c r="AA28" i="2"/>
  <c r="P9" i="3" s="1"/>
  <c r="Z28" i="2"/>
  <c r="O9" i="3" s="1"/>
  <c r="Y28" i="2"/>
  <c r="N9" i="3" s="1"/>
  <c r="X28" i="2"/>
  <c r="M9" i="3" s="1"/>
  <c r="W28" i="2"/>
  <c r="L9" i="3" s="1"/>
  <c r="V28" i="2"/>
  <c r="K9" i="3" s="1"/>
  <c r="U28" i="2"/>
  <c r="J9" i="3" s="1"/>
  <c r="T28" i="2"/>
  <c r="I9" i="3" s="1"/>
  <c r="S28" i="2"/>
  <c r="H9" i="3" s="1"/>
  <c r="R28" i="2"/>
  <c r="G9" i="3" s="1"/>
  <c r="Q28" i="2"/>
  <c r="F9" i="3" s="1"/>
  <c r="P28" i="2"/>
  <c r="E9" i="3" s="1"/>
  <c r="O28" i="2"/>
  <c r="D9" i="3" s="1"/>
  <c r="N28" i="2"/>
  <c r="C9" i="3" s="1"/>
  <c r="AA23" i="2"/>
  <c r="P8" i="3" s="1"/>
  <c r="Z23" i="2"/>
  <c r="O8" i="3" s="1"/>
  <c r="Y23" i="2"/>
  <c r="N8" i="3" s="1"/>
  <c r="X23" i="2"/>
  <c r="M8" i="3" s="1"/>
  <c r="W23" i="2"/>
  <c r="L8" i="3" s="1"/>
  <c r="V23" i="2"/>
  <c r="K8" i="3" s="1"/>
  <c r="U23" i="2"/>
  <c r="J8" i="3" s="1"/>
  <c r="T23" i="2"/>
  <c r="I8" i="3" s="1"/>
  <c r="S23" i="2"/>
  <c r="H8" i="3" s="1"/>
  <c r="R23" i="2"/>
  <c r="G8" i="3" s="1"/>
  <c r="Q23" i="2"/>
  <c r="F8" i="3" s="1"/>
  <c r="P23" i="2"/>
  <c r="E8" i="3" s="1"/>
  <c r="O23" i="2"/>
  <c r="D8" i="3" s="1"/>
  <c r="N23" i="2"/>
  <c r="C8" i="3" s="1"/>
  <c r="M32" i="2"/>
  <c r="M33" i="2" s="1"/>
  <c r="B10" i="3" s="1"/>
  <c r="M27" i="2"/>
  <c r="M28" i="2" s="1"/>
  <c r="B9" i="3" s="1"/>
  <c r="M22" i="2"/>
  <c r="J22" i="2" s="1"/>
  <c r="N18" i="2"/>
  <c r="C7" i="3" s="1"/>
  <c r="C22" i="3" s="1"/>
  <c r="O18" i="2"/>
  <c r="D7" i="3" s="1"/>
  <c r="P18" i="2"/>
  <c r="E7" i="3" s="1"/>
  <c r="Q18" i="2"/>
  <c r="F7" i="3" s="1"/>
  <c r="R18" i="2"/>
  <c r="G7" i="3" s="1"/>
  <c r="G22" i="3" s="1"/>
  <c r="S18" i="2"/>
  <c r="H7" i="3" s="1"/>
  <c r="H22" i="3" s="1"/>
  <c r="T18" i="2"/>
  <c r="I7" i="3" s="1"/>
  <c r="U18" i="2"/>
  <c r="J7" i="3" s="1"/>
  <c r="V18" i="2"/>
  <c r="K7" i="3" s="1"/>
  <c r="K22" i="3" s="1"/>
  <c r="W18" i="2"/>
  <c r="L7" i="3" s="1"/>
  <c r="L22" i="3" s="1"/>
  <c r="X18" i="2"/>
  <c r="M7" i="3" s="1"/>
  <c r="Y18" i="2"/>
  <c r="N7" i="3" s="1"/>
  <c r="Z18" i="2"/>
  <c r="O7" i="3" s="1"/>
  <c r="O22" i="3" s="1"/>
  <c r="AA18" i="2"/>
  <c r="P7" i="3" s="1"/>
  <c r="P22" i="3" s="1"/>
  <c r="N22" i="3" l="1"/>
  <c r="J22" i="3"/>
  <c r="F22" i="3"/>
  <c r="M22" i="3"/>
  <c r="I22" i="3"/>
  <c r="E22" i="3"/>
  <c r="D22" i="3"/>
  <c r="J72" i="2"/>
  <c r="M74" i="2"/>
  <c r="B17" i="3" s="1"/>
  <c r="O60" i="2"/>
  <c r="D14" i="3" s="1"/>
  <c r="M52" i="2"/>
  <c r="B13" i="3" s="1"/>
  <c r="M65" i="2"/>
  <c r="B15" i="3" s="1"/>
  <c r="M258" i="2"/>
  <c r="B21" i="3" s="1"/>
  <c r="M79" i="2"/>
  <c r="B18" i="3" s="1"/>
  <c r="M60" i="2"/>
  <c r="B14" i="3" s="1"/>
  <c r="M42" i="2"/>
  <c r="B12" i="3" s="1"/>
  <c r="J27" i="2"/>
  <c r="M23" i="2"/>
  <c r="B8" i="3" s="1"/>
  <c r="J32" i="2"/>
  <c r="M18" i="2"/>
  <c r="B7" i="3" s="1"/>
  <c r="B22" i="3" s="1"/>
  <c r="J40" i="2"/>
</calcChain>
</file>

<file path=xl/sharedStrings.xml><?xml version="1.0" encoding="utf-8"?>
<sst xmlns="http://schemas.openxmlformats.org/spreadsheetml/2006/main" count="830" uniqueCount="439">
  <si>
    <t>LEGENDA:</t>
  </si>
  <si>
    <t>akce nasmlouvané se zhotovitelem stavby</t>
  </si>
  <si>
    <t>vázano jinou smlouvou, usnesením RM, ZM apod.</t>
  </si>
  <si>
    <t>strategické projekty</t>
  </si>
  <si>
    <t>finanční údaje v tis. Kč</t>
  </si>
  <si>
    <t>Název stavby</t>
  </si>
  <si>
    <t>Lokalita stavby</t>
  </si>
  <si>
    <t>Investor</t>
  </si>
  <si>
    <t>Rok</t>
  </si>
  <si>
    <t>Celkové rozpočtové náklady stavby</t>
  </si>
  <si>
    <t>Skutečné</t>
  </si>
  <si>
    <t>Očekávané</t>
  </si>
  <si>
    <t>Celková</t>
  </si>
  <si>
    <t>Požadavek na rok 2017</t>
  </si>
  <si>
    <t>Kapitálový výhled na léta 2018 - 2020</t>
  </si>
  <si>
    <r>
      <t>Plnění po r.</t>
    </r>
    <r>
      <rPr>
        <b/>
        <sz val="11"/>
        <rFont val="Arial CE"/>
        <family val="2"/>
      </rPr>
      <t>2020</t>
    </r>
  </si>
  <si>
    <t>§</t>
  </si>
  <si>
    <t>Pol.</t>
  </si>
  <si>
    <t>Org.</t>
  </si>
  <si>
    <t>zahájení</t>
  </si>
  <si>
    <t>dokončení</t>
  </si>
  <si>
    <r>
      <t xml:space="preserve">plnění do </t>
    </r>
    <r>
      <rPr>
        <b/>
        <sz val="11"/>
        <rFont val="Arial CE"/>
        <family val="2"/>
      </rPr>
      <t>12/2015</t>
    </r>
  </si>
  <si>
    <r>
      <t>plnění v roce</t>
    </r>
    <r>
      <rPr>
        <b/>
        <sz val="9"/>
        <rFont val="Arial CE"/>
        <family val="2"/>
      </rPr>
      <t xml:space="preserve"> </t>
    </r>
    <r>
      <rPr>
        <b/>
        <sz val="11"/>
        <rFont val="Arial CE"/>
        <family val="2"/>
      </rPr>
      <t>2016</t>
    </r>
  </si>
  <si>
    <r>
      <t>finanční potřeba na rok</t>
    </r>
    <r>
      <rPr>
        <b/>
        <sz val="9"/>
        <rFont val="Arial CE"/>
        <family val="2"/>
      </rPr>
      <t xml:space="preserve"> </t>
    </r>
    <r>
      <rPr>
        <b/>
        <sz val="11"/>
        <rFont val="Arial CE"/>
        <family val="2"/>
      </rPr>
      <t>2017</t>
    </r>
  </si>
  <si>
    <r>
      <t>Předpokl. nedočerpané prostředky</t>
    </r>
    <r>
      <rPr>
        <b/>
        <sz val="10"/>
        <rFont val="Arial CE"/>
        <family val="2"/>
      </rPr>
      <t xml:space="preserve"> </t>
    </r>
    <r>
      <rPr>
        <b/>
        <sz val="11"/>
        <rFont val="Arial CE"/>
        <family val="2"/>
      </rPr>
      <t>r.2016</t>
    </r>
  </si>
  <si>
    <t>krytí rozpočtem SMO</t>
  </si>
  <si>
    <t>Veřejné rozpočty (stát, EU)</t>
  </si>
  <si>
    <t>Jiné zdroje (vlastní zdroje ÚMOb., spol.)</t>
  </si>
  <si>
    <t>r. 2018</t>
  </si>
  <si>
    <t>r. 2019</t>
  </si>
  <si>
    <t>r. 2020</t>
  </si>
  <si>
    <t>ORJ</t>
  </si>
  <si>
    <t>Statutární město Ostrava</t>
  </si>
  <si>
    <t>Veřejné rozpočty (stát/EU)</t>
  </si>
  <si>
    <t>Jiné zdroje (vlastní zdroje, ÚMOb.)</t>
  </si>
  <si>
    <t>POR</t>
  </si>
  <si>
    <t>MOP</t>
  </si>
  <si>
    <t>POL</t>
  </si>
  <si>
    <t>VIT</t>
  </si>
  <si>
    <t>MMO - odbor dopravy - Prodloužená Porážková IV. - IZ</t>
  </si>
  <si>
    <t xml:space="preserve">MMO-odbor dopravy - Spolufinancování investičních staveb </t>
  </si>
  <si>
    <t>MMO-odbor dopravy – Automatizovaný systém řízení městského silničního provozu</t>
  </si>
  <si>
    <t xml:space="preserve">MMO - odbor strategického rozvoje -Revitalizace lesoparku Benátky a Hulváckého kopce </t>
  </si>
  <si>
    <t>MMO-odbor dopravy – Nákup parkovacích automatů</t>
  </si>
  <si>
    <t>MMO-odbor dopravy – Přestupní uzel Náměstí Republiky</t>
  </si>
  <si>
    <t>MMO - odbor strategického rozvoje - Lanovka (DOV - ZOO)</t>
  </si>
  <si>
    <t>MMO - odbor dopravy - Světelná signalizace švýcarské fondy - daň</t>
  </si>
  <si>
    <t>MMO - odbor dopravy - Švýcarské fondy - dodatkové aktivity</t>
  </si>
  <si>
    <t>MMO - odbor dopravy - Rek. tram.zastávky Sport Aréna - cyklostezka</t>
  </si>
  <si>
    <t>PET</t>
  </si>
  <si>
    <t>MMO - odbor kultury a volnočasových aktivit - Kompletní rekonstrukce Divadla J. Myrona</t>
  </si>
  <si>
    <t>MMO - odbor kultury a volnočasových aktivit - Divadlo loutek Ostrava - Dokončení modernizace zvukového parku v HS - digitalizace</t>
  </si>
  <si>
    <t>MMO - odbor kultury a volnočasových aktivit - Divadlo loutek Ostrava - Modernizace tahových jednotek v HS</t>
  </si>
  <si>
    <t xml:space="preserve">SAREZA - Modernizace a revitalizace venk. Areálu Krytého bazénu Ostrava-Poruba II. etapa </t>
  </si>
  <si>
    <t>SAREZA - Modernizace a revitalizace venk. areálu Krytého bazénu Ostrava-Poruba   III. etapa</t>
  </si>
  <si>
    <t>MMO - odbor školství a sportu - Sportovní areál Poruba - rekonstrukce</t>
  </si>
  <si>
    <t>MMO - odbor školství a sportu - Bazaly - fotbalová asociace - tréninkové centrum pro mládež</t>
  </si>
  <si>
    <t>MMO - odbor sociálních věcí, zdravotnictví a vzdělanosti - FOND Městská nemocnice Ostrava</t>
  </si>
  <si>
    <t>MMO - ÚHA - Územní plán</t>
  </si>
  <si>
    <t>MMO - ÚHA - Územně plánovací dokumentace a územně plánovací podklady</t>
  </si>
  <si>
    <t>MMO - odbor majetkový - Výkupy pozemků dle potřeb SMO</t>
  </si>
  <si>
    <t>MMO - odbor majektový - Výkupy staveb dle potřeb SMO</t>
  </si>
  <si>
    <t>Městská policie - Obnova vozového parku</t>
  </si>
  <si>
    <t>MMO - odbor hospodářské správy (ORJ 130)</t>
  </si>
  <si>
    <t>MMO - odbor IT outsourcing (ORJ 133)</t>
  </si>
  <si>
    <t>MMO - odbor IT outsourcing (ORJ 134)</t>
  </si>
  <si>
    <t>ORJ 100 - Odbor dopravy celkem</t>
  </si>
  <si>
    <t>ORJ 130 - Odbor hospodářské správy celkem</t>
  </si>
  <si>
    <t>ORJ 133 - Odbor projektů IT služeb a outsourcingu celkem</t>
  </si>
  <si>
    <t>ORJ 134 - Odbor projektů IT služeb a outsourcingu celkem</t>
  </si>
  <si>
    <t>ORJ 137 - Odbor majetkový celkem</t>
  </si>
  <si>
    <t>ORJ 160 - Odbor kultury a volnočasových aktivit celkem</t>
  </si>
  <si>
    <t>ORJ 161 - Odbor školství a sportu aktivit celkem</t>
  </si>
  <si>
    <t>ORJ 170 - Odbor sociálních věcí,zdravotnictví  a vzdělanosti celkem</t>
  </si>
  <si>
    <t>ORJ 300 - Odbor strategického rozvoje celkem</t>
  </si>
  <si>
    <t>ORJ 270 - Městská policie celkem</t>
  </si>
  <si>
    <t>ORJ 210 - Útvar hlavního architekta a stavebního řádu celkem</t>
  </si>
  <si>
    <t>MMO - odbor kultury a volnočasových aktivit - Rekonstrukce a modernizace DK POKLAD</t>
  </si>
  <si>
    <t>MMO - odbor kultury a volnočasových aktivit - Interiéry DK POKLAD</t>
  </si>
  <si>
    <t>MMO - odbor hospodářské správy (ORJ 136)</t>
  </si>
  <si>
    <t>ORJ 136 - Odbor hospodářské správy celkem</t>
  </si>
  <si>
    <t>Rozšíření útulku pro psy v Třebovicích</t>
  </si>
  <si>
    <t>TRE</t>
  </si>
  <si>
    <t>MÚK Místecká - Moravská</t>
  </si>
  <si>
    <t>OJI</t>
  </si>
  <si>
    <t>Rek.SSZ K 4077 Martin.x Provoz.x 1.čs.arm.sb.-PD</t>
  </si>
  <si>
    <t>Přednádraží Ostrava-Přívoz, terminál Jirská</t>
  </si>
  <si>
    <t>Výstavba technické infrastruktury sídelního útvaru Janová v Polance nad Odrou</t>
  </si>
  <si>
    <t>SSZ K 1021 Sokolská x Českobratrská</t>
  </si>
  <si>
    <t>Tramvajové mosty ul. Plzeňská</t>
  </si>
  <si>
    <t>Komunikace U Cementárny</t>
  </si>
  <si>
    <t>Rek.SSZ K 3030 Výškovická x Pavlovova - DSP</t>
  </si>
  <si>
    <t>Zastávka MHD Kotva na ul. Výškovická</t>
  </si>
  <si>
    <t>Komunikace - Severní spoj (DÚR)</t>
  </si>
  <si>
    <t>Rekonstrukce ul. Pustkovecká</t>
  </si>
  <si>
    <t>PUS</t>
  </si>
  <si>
    <t>SSZ přechod pro chodce č. 2061, Těšínská, u kostela</t>
  </si>
  <si>
    <t>SLO</t>
  </si>
  <si>
    <t>SSZ Dr. Slabihoudka x 17. listopadu</t>
  </si>
  <si>
    <t>OPO</t>
  </si>
  <si>
    <t>SSZ Studentská x Opavská</t>
  </si>
  <si>
    <t>Rekonstrukce ul. Nádražní II. etapa</t>
  </si>
  <si>
    <t>Rekonstrukce ulice Foerstrova</t>
  </si>
  <si>
    <t>Rekonstrukce lesní cesty v Bělském Lese</t>
  </si>
  <si>
    <t>Rekonstrukce křižovatky ul. 28. října, sil. II/479 s MK ul. Železárenskou a Sokola Tůmy</t>
  </si>
  <si>
    <t>MHH</t>
  </si>
  <si>
    <t>HRA</t>
  </si>
  <si>
    <t>Přednádraží Ostrava-Přívoz, Prodloužená Skladištní</t>
  </si>
  <si>
    <t>Rekonstrukce vodovodu a kanalizace Radvanice a Bartovice vč. komunikace</t>
  </si>
  <si>
    <t>BAR</t>
  </si>
  <si>
    <t xml:space="preserve"> </t>
  </si>
  <si>
    <t>Cyklotrasa M přes Svinovské mosty</t>
  </si>
  <si>
    <t>SVI</t>
  </si>
  <si>
    <t>Cyklotrasa P - průchodnost Starobní, Provaznická, Dr. Martínka</t>
  </si>
  <si>
    <t>Cyklistická trasa U - U Výtopny, Pavlovova</t>
  </si>
  <si>
    <t>Cyklistická stezka Proskovická, Blanická</t>
  </si>
  <si>
    <t>SBE</t>
  </si>
  <si>
    <t xml:space="preserve">Cyklistická lávka přes řeku Odru v Polance nad Odrou </t>
  </si>
  <si>
    <t>Cyklostezka Nová Ves - vodárna</t>
  </si>
  <si>
    <t>NVE</t>
  </si>
  <si>
    <t>Cyklostezka Polanka nad Odrou - železniční přejezd, ul. K Pile</t>
  </si>
  <si>
    <t>Cyklostezka Hornopolní x Varenská x Hollarova</t>
  </si>
  <si>
    <t>Náměstí O - Jih, veřejný prostor Hrabůvka</t>
  </si>
  <si>
    <t>Cyklotrasa Y - Průmyslová, Baarova</t>
  </si>
  <si>
    <t>Cyklistické řešení na ul. Na Rovince</t>
  </si>
  <si>
    <t>Cyklostezka W Poruba - Krásné Pole</t>
  </si>
  <si>
    <t>Cyklistické propojení ul. 17.listopadu, VTP</t>
  </si>
  <si>
    <t>Cyklotrasa F - Hulváky, Stojanovo náměstí</t>
  </si>
  <si>
    <t>Cyklotrasa R - Svinov, Polanka</t>
  </si>
  <si>
    <t>Cyklotrasa F, U - Kaminského, Ječmínkova</t>
  </si>
  <si>
    <t>Rek. chodníků 28. října - Železárenská, Jahnova</t>
  </si>
  <si>
    <t>Cyklotrasa M - ul. 1.máje, Sokola Tůmy</t>
  </si>
  <si>
    <t>Cyklistické propojení ul. Poděbradova, Horova</t>
  </si>
  <si>
    <t>Parkoviště Most Českobratrská</t>
  </si>
  <si>
    <t>Cyklotrasa L, I  - Družstevní, při Odře</t>
  </si>
  <si>
    <t>Cyklotrasa S,M - Mečníkovova, Žákovská</t>
  </si>
  <si>
    <t>Cyklostezka ul. Želivského, Na Rovince</t>
  </si>
  <si>
    <t>Cyklotrasa Q podél ul. Průběžné</t>
  </si>
  <si>
    <t>Parkovací objekty DK POKLAD</t>
  </si>
  <si>
    <t>Výstavba parkovacího objektu Hlavní nádraží</t>
  </si>
  <si>
    <t>Propojení cyklostezek Petřkovice</t>
  </si>
  <si>
    <t>PETR</t>
  </si>
  <si>
    <t>Veřejný prostor mezi KB a bývalou bankou UNION, ul.Nádražní</t>
  </si>
  <si>
    <t>Rekonstrukce komunikace pro pěší v bermě řeky Ostravice</t>
  </si>
  <si>
    <t>Autobusová zastávka MK Svobody</t>
  </si>
  <si>
    <t>PLE</t>
  </si>
  <si>
    <t>Rekonstrukce Mariánské náměstí</t>
  </si>
  <si>
    <t>Cyklistická trasa I, podél silnice na Lukách</t>
  </si>
  <si>
    <t>Revitalizace knihovny Podroužkova - zpevněné plochy</t>
  </si>
  <si>
    <t xml:space="preserve">Přestupní uzel Ostrava-Hulváky, II. etapa, tramvajové zastávky </t>
  </si>
  <si>
    <t>Ekologizace veřejné dopravy - Ostrava - Poruba</t>
  </si>
  <si>
    <t xml:space="preserve">Inteligentní dopravní systémy I.etapa </t>
  </si>
  <si>
    <t>OVA</t>
  </si>
  <si>
    <t xml:space="preserve">Inteligentní dopravní systémy II.etapa </t>
  </si>
  <si>
    <t>Dešťová kanalizace Jahodová</t>
  </si>
  <si>
    <t>Revitalizace vodní plochy Radvanice</t>
  </si>
  <si>
    <t>RAB</t>
  </si>
  <si>
    <t>Stavební úpravy opevnění bermy řeky Ostravice</t>
  </si>
  <si>
    <t>Mateřské školy - vytápění - regulace po zateplení</t>
  </si>
  <si>
    <t>Základní  školy - vytápění - regulace po zateplení</t>
  </si>
  <si>
    <t>Zpřístupnění školských příspěvkových organizací zřízených SMO imobilním osobám</t>
  </si>
  <si>
    <t>Divadlo loutek Ostrava- fasáda, okna, dřevěné prvky</t>
  </si>
  <si>
    <t>Revitalizace knihovny Podroužkova - rek. vnitřních prostor</t>
  </si>
  <si>
    <t>Ostravské muzeum MHD</t>
  </si>
  <si>
    <t xml:space="preserve">St. úpravy obj. Bauhaus Ostrava </t>
  </si>
  <si>
    <t>Skořápka - centrum uměleckých terapií</t>
  </si>
  <si>
    <t>Sportovní areál U Cementárny II. etapa</t>
  </si>
  <si>
    <t>Sportovní hala - Sokolovna Svinov</t>
  </si>
  <si>
    <t>Nemocnice Fifejdy - energetické hospodářství - rekonstrukce</t>
  </si>
  <si>
    <t xml:space="preserve">Dětské centrum Domeček, energetické hospodářství - rekonstrukce </t>
  </si>
  <si>
    <t>Dětské centrum Domeček</t>
  </si>
  <si>
    <t>Rekonstrukce objektu Střelniční 8/75</t>
  </si>
  <si>
    <t>PD příprava staveb VO</t>
  </si>
  <si>
    <t>Stavby VO se sítí NN</t>
  </si>
  <si>
    <t>Doplnění VO Jahodová</t>
  </si>
  <si>
    <t>Rek. VO oblast Srbská, Jičínská</t>
  </si>
  <si>
    <t>Rek. VO oblast Plk. R. Prchaly</t>
  </si>
  <si>
    <t>Doplnění VO na ul. Františka a Anny Ryšových</t>
  </si>
  <si>
    <t>Doplnění VO Janová</t>
  </si>
  <si>
    <t>Veřejné osvětlení oblast K Lípě</t>
  </si>
  <si>
    <t>Dop. VO Sokolská třída - dvorní část</t>
  </si>
  <si>
    <t>Architekturní nasvětlení Sýkorova mostu</t>
  </si>
  <si>
    <t>Rek. VO Kramolišova</t>
  </si>
  <si>
    <t>Doplnění VO Sabinova, Tichá</t>
  </si>
  <si>
    <t xml:space="preserve">Osvětlení přechodů pro chodce ul. Hornopolní </t>
  </si>
  <si>
    <t xml:space="preserve">Osvětlení přechodů pro chodce na ul. 28. října a 1. máje </t>
  </si>
  <si>
    <t>Rekonstrukce VO oblast Antonína Brože</t>
  </si>
  <si>
    <t>Rozšíření VO Sládkova</t>
  </si>
  <si>
    <t>Rekonstrukce VO oblast B. Nikodéma</t>
  </si>
  <si>
    <t>Rekonstrukce VO oblast Prokopská</t>
  </si>
  <si>
    <t>Rozšíření VO Hřivnáčova</t>
  </si>
  <si>
    <t>Rekonstrukce VO oblast Dvorní</t>
  </si>
  <si>
    <t>Rozšíření VO Požární</t>
  </si>
  <si>
    <t>Rozšíření VO Drážní</t>
  </si>
  <si>
    <t>Rozšíření VO Podsedliště</t>
  </si>
  <si>
    <t>Rekonstrukce VO oblast Lužická, Lumírova</t>
  </si>
  <si>
    <t>Rozšíření VO oblast Urbaníkova</t>
  </si>
  <si>
    <t>Rekonstrukce VO oblast Předškolní</t>
  </si>
  <si>
    <t>Doplnění osvětlení a arch. osvětlení budov</t>
  </si>
  <si>
    <t>Doplnění nasvětlení přechodů</t>
  </si>
  <si>
    <t>Dohledový systém a regulace VO</t>
  </si>
  <si>
    <t>Další rekonstrukce VO v Ostravě</t>
  </si>
  <si>
    <t xml:space="preserve">Energeticky úsporné akce na objektech města </t>
  </si>
  <si>
    <t>Gravitační odvodnění Hrušova</t>
  </si>
  <si>
    <t>Rozšíření VTP Ostrava - I. etapa</t>
  </si>
  <si>
    <t>Technická a dopravní infrastruktura oblast Lužná - Zavadova, Hrabová</t>
  </si>
  <si>
    <t xml:space="preserve">Černá louka </t>
  </si>
  <si>
    <t>SPZ Mošnov - TI - II. etapa, retenční nádrž</t>
  </si>
  <si>
    <t>MOŠ</t>
  </si>
  <si>
    <t xml:space="preserve">Multifunkční parkovací dům u MNO p.o. </t>
  </si>
  <si>
    <t>SPZ Mošnov - TI - II. etapa, autobusové zastávky MOBIS, BEHR</t>
  </si>
  <si>
    <t>SPZ Ostrava Mošnov - TI - II. etapa, plynárenské zařízení</t>
  </si>
  <si>
    <t>SPZ Ostrava Mošnov - TI - II. etapa, vodovody</t>
  </si>
  <si>
    <t>Věcná břemena nad 40 tis. Kč</t>
  </si>
  <si>
    <t xml:space="preserve">Areál ZOO Ostrava - energie </t>
  </si>
  <si>
    <t>Areál ZOO Ostrava - Tučňáci a tuleni</t>
  </si>
  <si>
    <t>MMO - odbor kultury a volnočasových aktivit - ND moravskoslezské - Úprava dílen v provozní budově (pokračování)</t>
  </si>
  <si>
    <t>Zvýšení protipovodňové ochrany ul. U Hrůbků</t>
  </si>
  <si>
    <t>NOV</t>
  </si>
  <si>
    <t>Domovy pro seniory - rekonstrukce trafostanic</t>
  </si>
  <si>
    <t>JIH</t>
  </si>
  <si>
    <t>Domov pro seniory Sirotčí - vzduchotechniky - rekonstrukce</t>
  </si>
  <si>
    <t>Areál Zábřeh energie</t>
  </si>
  <si>
    <t>Domov pro seniory Korýtko</t>
  </si>
  <si>
    <t>Domov pro seniory Sluníčko - rekonstrukce zdroje energie - měření a regulace</t>
  </si>
  <si>
    <t>Domovy pro seniory - LEGIONELLA</t>
  </si>
  <si>
    <t>Domov pro seniory Čujkovova - vzduchotechnika - rekonstrukce</t>
  </si>
  <si>
    <t>Čtyřlístek - ústav sociálné péče - rekonstrukce zdroje tepla</t>
  </si>
  <si>
    <t>Domov pro seniory Hulváky</t>
  </si>
  <si>
    <t>Solární systém pro přípravu teplé vody pro Domov pro seniory Kamenec</t>
  </si>
  <si>
    <t>Transformace domova Barevný svět</t>
  </si>
  <si>
    <t>Transformace domova Na Liščině</t>
  </si>
  <si>
    <t>Domovy pro seniory ochrana proti přepětí</t>
  </si>
  <si>
    <t>Dům pro rodinu a soc.péči</t>
  </si>
  <si>
    <t>Městská policie - zdroje energie - rekonstrukce</t>
  </si>
  <si>
    <t>Výstavba vrtul. hangáru v areálu HZS MSK</t>
  </si>
  <si>
    <t>Revitalizace areálu kasáren Hranečník - technická a dopravní infrastruktura (III.etapa)</t>
  </si>
  <si>
    <t>Hasičská zbrojnice Michálkovice</t>
  </si>
  <si>
    <t>MIC</t>
  </si>
  <si>
    <t>Revitalizace areálu kasáren Hranečník - garáže HZS(V.etapa)</t>
  </si>
  <si>
    <t>IVC Slezská Ostrava - přístavba</t>
  </si>
  <si>
    <t>Revitalizace areálu Hranečník - rekonstrukce budovy MPO - SO 05</t>
  </si>
  <si>
    <t>Revitalizace areálu kasáren Hranečník - garáže MPO (IV.etapa)</t>
  </si>
  <si>
    <t>Revitalizace areálu bývalých kasáren Hranečník - SO 02 Budova PČR, SO 03 garáže PČR</t>
  </si>
  <si>
    <t>Rekonstrukce budovy Nové radnice vč.přístavby</t>
  </si>
  <si>
    <t>NR rekonstrukce fasády a oken</t>
  </si>
  <si>
    <t>Nová radnice - trafostanice</t>
  </si>
  <si>
    <t>Nová radnice - klimatizace</t>
  </si>
  <si>
    <t>Nová radnice - náhradní zdroj elektrické energie</t>
  </si>
  <si>
    <t>Rek. vily Na Zapadlém č.p. 1674</t>
  </si>
  <si>
    <t xml:space="preserve">Nová radnice - ochrana proti přepětí </t>
  </si>
  <si>
    <t>PD a příprava staveb zajišťovaných OI MMO</t>
  </si>
  <si>
    <t>0000</t>
  </si>
  <si>
    <t>Kap. rezerva odboru investičního</t>
  </si>
  <si>
    <t>ORJ 230 - Odbor investic celkem</t>
  </si>
  <si>
    <t>Vícepodlažní parkování u ZOO Ostrava</t>
  </si>
  <si>
    <t>Dopravní hřiště ul.Orebitská</t>
  </si>
  <si>
    <t>Revitalizace okolí řeky Ostravice I. etapa</t>
  </si>
  <si>
    <t>Rekonstrukce Domu kultury města Ostravy vč. koncertního sálu</t>
  </si>
  <si>
    <t>Pracovní návrh kapitálového rozpočtu statutárního města Ostravy pro rok 2017  - členění dle ORJ</t>
  </si>
  <si>
    <t>Hasičská zbrojnice Pustkovec</t>
  </si>
  <si>
    <t xml:space="preserve">MMO - odbor ochrany životního prostředí - Revitalizace veřejného prostranství </t>
  </si>
  <si>
    <t>MMO - odbor ochrany životního prostředí - Protipovodňová opatření pro zástavbu Polanky nad Odrou</t>
  </si>
  <si>
    <t>Bikesharing Ostrava</t>
  </si>
  <si>
    <t xml:space="preserve">Cyklopropojení centra s DOV </t>
  </si>
  <si>
    <t>Nová střelnice v Nové Vsi</t>
  </si>
  <si>
    <t>Areál ZOO Ostrava - voliéra</t>
  </si>
  <si>
    <t>ODPA</t>
  </si>
  <si>
    <r>
      <t>Plnění po r.</t>
    </r>
    <r>
      <rPr>
        <b/>
        <sz val="11"/>
        <rFont val="Arial CE"/>
        <charset val="238"/>
      </rPr>
      <t>2020</t>
    </r>
  </si>
  <si>
    <r>
      <t>finanční potřeba na rok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2017</t>
    </r>
  </si>
  <si>
    <r>
      <t>Předpokl. nedočerpané prostředky</t>
    </r>
    <r>
      <rPr>
        <b/>
        <sz val="10"/>
        <rFont val="Arial CE"/>
        <charset val="238"/>
      </rPr>
      <t xml:space="preserve"> </t>
    </r>
    <r>
      <rPr>
        <b/>
        <sz val="11"/>
        <rFont val="Arial CE"/>
        <charset val="238"/>
      </rPr>
      <t>r.2016</t>
    </r>
  </si>
  <si>
    <t xml:space="preserve">Jiné zdroje (směnky, vlastní zdroje ÚMOb., spol.) </t>
  </si>
  <si>
    <t>Jiné zdroje (směnky,vlastní zdroje, ÚMOb.)</t>
  </si>
  <si>
    <t>Jiné zdroje (směnky, vlastní zdroje, ÚMOb.)</t>
  </si>
  <si>
    <r>
      <rPr>
        <b/>
        <sz val="28"/>
        <rFont val="Arial CE"/>
        <charset val="238"/>
      </rPr>
      <t xml:space="preserve">Návrh kapitálového rozpočtu statutárního města Ostravy pro rok 2017 </t>
    </r>
    <r>
      <rPr>
        <sz val="24"/>
        <rFont val="Arial CE"/>
        <charset val="238"/>
      </rPr>
      <t xml:space="preserve">- </t>
    </r>
    <r>
      <rPr>
        <u/>
        <sz val="24"/>
        <rFont val="Arial CE"/>
        <charset val="238"/>
      </rPr>
      <t>členění dle ORJ</t>
    </r>
  </si>
  <si>
    <t>ORJ 100 - odbor dopravy</t>
  </si>
  <si>
    <t>ORJ 130 - odbor hospodářské správy</t>
  </si>
  <si>
    <t>ORJ 133 - odbor IT outsourcing</t>
  </si>
  <si>
    <t>ORJ 134 - odbor IT outsourcing</t>
  </si>
  <si>
    <t>ORJ 137 - odbor majetkový</t>
  </si>
  <si>
    <t>ORJ 160 - odbor kultury a volnočasových aktivit</t>
  </si>
  <si>
    <t>ORJ 210 - Útvar hlavního architekta a stavebního řádu</t>
  </si>
  <si>
    <t>ORJ 230 - odbor investiční</t>
  </si>
  <si>
    <t>ORJ 170 - odbor sociálních věcí, zdravotnictví a vzdělanosti</t>
  </si>
  <si>
    <t>ORJ 180 - odbor sociálních věcí, zdravotnictví a vzdělanosti</t>
  </si>
  <si>
    <t>ORJ 300 - odbor strategického rozvoje</t>
  </si>
  <si>
    <t xml:space="preserve">      C   E   L   K   E   M </t>
  </si>
  <si>
    <t>ORJ 136 - odbor hospodářské správy</t>
  </si>
  <si>
    <t>ORJ 161 - odbor školství a sportu</t>
  </si>
  <si>
    <t>ORJ 270 - Městská policie</t>
  </si>
  <si>
    <t>ORJ 190 - odbor ochrany životního prostředí</t>
  </si>
  <si>
    <t>ORJ 180 - Odbor sociálních věcí,zdravotnictví  a vzdělanosti celkem</t>
  </si>
  <si>
    <t>MMO - odbor sociálních věcí,zdravotnictví a vzdělanosti- Transformace pobytových služeb Čtyřlístek I. etapa</t>
  </si>
  <si>
    <t>ORJ 190 - Odbor ochrany životního prostředí celkem</t>
  </si>
  <si>
    <t xml:space="preserve">Srovnání zdrojů x kapitálových výdajů statutárního města Ostravy v roce 2017 </t>
  </si>
  <si>
    <t>Kapitálové výdaje SMO</t>
  </si>
  <si>
    <t>Fond Pitná voda (§2310)</t>
  </si>
  <si>
    <t>Fond Odvádění a čištění odpadních vod a nakládání s kaly (§2321)</t>
  </si>
  <si>
    <t>Předpokl. nedočerpané prostředky r.2016</t>
  </si>
  <si>
    <t>- nedočerpané prostředky z Fondu pro rozvoj nemocnice</t>
  </si>
  <si>
    <t>- zapojení Fondu pro rozvoj nemocnice</t>
  </si>
  <si>
    <t>- nedočerpané prostředky investičního odboru</t>
  </si>
  <si>
    <t>- nedočerpané prostředky majetkového odboru</t>
  </si>
  <si>
    <t>Rezerva pro strategické investice</t>
  </si>
  <si>
    <t>Navržené krytí kapitálových výdajů</t>
  </si>
  <si>
    <t>ZDROJE VLASTNÍ</t>
  </si>
  <si>
    <t>Rek. vod. a kanal. včetně celk. rek. komunikace, chodníků na ul. Tvorkovských</t>
  </si>
  <si>
    <t>Pitná voda (viz příloha B)</t>
  </si>
  <si>
    <t>Odvádění a čištění odpadních vod a nakládání s kaly (viz příloha C)</t>
  </si>
  <si>
    <t>Rek. vod. a kanal. ul. Českobratrská a Sadová a Úprava povrchů ul. Českobratrská v úseku Nádražní-Sokolská třída</t>
  </si>
  <si>
    <t>PŘÍLOHA B - Fond Pitná voda    §  2310</t>
  </si>
  <si>
    <t>vázáno jinou smlouvou, usnesením RM, ZM, apod.</t>
  </si>
  <si>
    <t>(1)</t>
  </si>
  <si>
    <t>(2)</t>
  </si>
  <si>
    <t>(3)</t>
  </si>
  <si>
    <t>(4)</t>
  </si>
  <si>
    <t>(5)</t>
  </si>
  <si>
    <t>(6)</t>
  </si>
  <si>
    <t>(8)</t>
  </si>
  <si>
    <t>(9)</t>
  </si>
  <si>
    <t>(10)</t>
  </si>
  <si>
    <t>(12)</t>
  </si>
  <si>
    <t>(13)</t>
  </si>
  <si>
    <t>(14)</t>
  </si>
  <si>
    <t>(16)</t>
  </si>
  <si>
    <t>(17)</t>
  </si>
  <si>
    <t>(18)</t>
  </si>
  <si>
    <t>(20)</t>
  </si>
  <si>
    <t>(21)</t>
  </si>
  <si>
    <t>(22)</t>
  </si>
  <si>
    <t>Jiné zdroje (vlastní zdroje, ÚMOb., spol.)</t>
  </si>
  <si>
    <t>OdPa - 2310 - Pitná voda</t>
  </si>
  <si>
    <t xml:space="preserve">Rekonstrukce ÚV Nová Ves </t>
  </si>
  <si>
    <t>Rekonstrukce vodovodu ul. Staňkova</t>
  </si>
  <si>
    <t>Kanalizace a vodovod ul. Frankova</t>
  </si>
  <si>
    <t>PRO</t>
  </si>
  <si>
    <t>Vodojem Záhumenice - nápajecí kabel</t>
  </si>
  <si>
    <t>Rekonstrukce vodovodu ul.Šenovská 2</t>
  </si>
  <si>
    <t>Rek.kanalizace a vodovodu Svinov</t>
  </si>
  <si>
    <t>Rek. vodovodu a kanalizace Martinovská</t>
  </si>
  <si>
    <t>MAR</t>
  </si>
  <si>
    <t>Rek. vodovodu VTP Ostrčilova</t>
  </si>
  <si>
    <t>Rek. vodovodu Dušní, Barbořina</t>
  </si>
  <si>
    <t>Katodová ochrana</t>
  </si>
  <si>
    <t>Příprava vodohospodářských staveb - LJ</t>
  </si>
  <si>
    <t>Příprava vodohospodářských staveb - MS</t>
  </si>
  <si>
    <t>Příprava vodohospodářských staveb - PN</t>
  </si>
  <si>
    <t>Příprava vodohospodářských staveb - RK</t>
  </si>
  <si>
    <t>Příprava vodohospodářských staveb - ZF</t>
  </si>
  <si>
    <t>Vodovod P. Křičky</t>
  </si>
  <si>
    <t>Zrušení výpustí do Dolového potoka v Ostravě - Proskovicích (V)</t>
  </si>
  <si>
    <t>Příprava vodohospodářských staveb - DK</t>
  </si>
  <si>
    <t>Rek. vod. ul. Michálkovická, Petřvaldská</t>
  </si>
  <si>
    <t>Rekonstrukce vodojemu Hladnov B</t>
  </si>
  <si>
    <t>Rekonstrukce kanalizace a vodovodu ul. Moravská</t>
  </si>
  <si>
    <t>Rekonstrukce vodovodu Marianskohorská</t>
  </si>
  <si>
    <t>Rek. kanal. a vod. ul. Matiční, Hrabákova</t>
  </si>
  <si>
    <t>Rekonstrukce vodovodu a kan. Na Druhém, Pěší</t>
  </si>
  <si>
    <t>Rekonstrukce násosek Důlňák</t>
  </si>
  <si>
    <t>Rek. vod. a kanal. v ul. Sokola Tůmy</t>
  </si>
  <si>
    <t xml:space="preserve">  § 2310 - C E L K E M</t>
  </si>
  <si>
    <t>PŘÍLOHA C - Fond Odvádění a čištění odpadních vod a nakládání s kaly    §  2321</t>
  </si>
  <si>
    <t>OdPa - 2321 - Odvádění a čištění odpadních vod a nakládání s kaly</t>
  </si>
  <si>
    <t>Kanalizace Folvarek (V)</t>
  </si>
  <si>
    <t>Plošná kanalizace - Michálkovice, 1. a 2. et. (SANACE)</t>
  </si>
  <si>
    <t>Prodloužení sběrače B do Radvanic (SANACE)</t>
  </si>
  <si>
    <t>Kanalizace Bartovice</t>
  </si>
  <si>
    <t>Kanalizace Plesná - Žižkov</t>
  </si>
  <si>
    <t>Kanalizace Krásné Pole - II. et.</t>
  </si>
  <si>
    <t>KPO</t>
  </si>
  <si>
    <t>Kanalizace Petřkovice - II. + III.et. (V)</t>
  </si>
  <si>
    <t>N. Ves - Jih, Inž. sítě 2. et. - ČS 2, II.a III. st. (V)</t>
  </si>
  <si>
    <t>Odkanal. O. - Přívozu na ÚČOV - 2.et., 2. č. (V)</t>
  </si>
  <si>
    <t>Kanal. Hrabová - 4., 5., 6. stavba + odleh. (V)</t>
  </si>
  <si>
    <t>Rekonstrukce ÚČOV Ostrava</t>
  </si>
  <si>
    <t>Kanalizace Petřkovice - B, IV. a V. etapa</t>
  </si>
  <si>
    <t>Kanalizace splašková Plesná - II. et., 2. část</t>
  </si>
  <si>
    <t>Kanalizace Kunčičky</t>
  </si>
  <si>
    <t xml:space="preserve">Kanalizace Hrušov </t>
  </si>
  <si>
    <t>Odkanalizování jižní části Svinova (SANACE)</t>
  </si>
  <si>
    <t>Kanaliz. Heřmanice (Vrbická, Záblatská) (SANACE)</t>
  </si>
  <si>
    <t>Kanalizace Koblov (SANACE)</t>
  </si>
  <si>
    <t>Kanal. St. Bělá - propojení stávající kanal.</t>
  </si>
  <si>
    <t>Kanalizace Proskovice - propojení</t>
  </si>
  <si>
    <t>Rek. kanal. a vod. Svinov - Bílovecká</t>
  </si>
  <si>
    <t>Kanalizace ul. Zvěřinská</t>
  </si>
  <si>
    <t>Rek.kanalizace ul.Slívova a Jan Marie</t>
  </si>
  <si>
    <t>Kanalizace Heřmanice - Bučina</t>
  </si>
  <si>
    <t>Zrušení vyústění kanalizace Na Sovinci</t>
  </si>
  <si>
    <t>Kanalizace Nová Bělá</t>
  </si>
  <si>
    <t>NBE</t>
  </si>
  <si>
    <t>Kanalizace Jeremenko III.</t>
  </si>
  <si>
    <t>Oprava kanalizace ul. Hradní (SANACE)</t>
  </si>
  <si>
    <t>Rek. kanalizace ul. Mánesova (SANACE)</t>
  </si>
  <si>
    <t>Rek. ČSOV Pašerových, kanal. v ul. Grmelova</t>
  </si>
  <si>
    <t>Kanalizace a ČOV Koblov</t>
  </si>
  <si>
    <t>ÚČOV - VN - rekonstrukce rozvaděčů</t>
  </si>
  <si>
    <t>SLE</t>
  </si>
  <si>
    <t>Rek. vod. a kan. na Kostelním náměstí</t>
  </si>
  <si>
    <t>Rek. kanal. a vodov. ul.Na Bělidle</t>
  </si>
  <si>
    <t>Rek. kanal. a vodov. ul.Repinova a Maroldova</t>
  </si>
  <si>
    <t>Rekonstrukce DN 1 a 3</t>
  </si>
  <si>
    <t>Kanalizace Hrušov - osady</t>
  </si>
  <si>
    <t>Odkanalizování Heřmanic ul. Parcelní</t>
  </si>
  <si>
    <t xml:space="preserve">Odkanalizování Heřmanic, část ulice K Maliňáku </t>
  </si>
  <si>
    <t>Rek. kanalizace ul. Křižíkova</t>
  </si>
  <si>
    <t>Rek. odlehčovací komory Strusková</t>
  </si>
  <si>
    <t>Rek. kanal. na nám. SNP</t>
  </si>
  <si>
    <t>Rek. kanal. ul. Hrušovská a ul. U Parku</t>
  </si>
  <si>
    <t>Rekonstr. kanalizace ul.Sadová č.p.19-19A</t>
  </si>
  <si>
    <t>Rekonstr. kanalizace v ul. Trnkovecké</t>
  </si>
  <si>
    <t>Rekonstr. kanalizace v ul. K.H.Máchy</t>
  </si>
  <si>
    <t xml:space="preserve">Mariánské Hory a Hulváky - rekonstrukce kanalizace  </t>
  </si>
  <si>
    <t xml:space="preserve">Rekonstrukce kanalizace ul. Soukenická, Valchařská a Gorkého  </t>
  </si>
  <si>
    <t>Rekonstrukce kanalizace ul. Mitrovická</t>
  </si>
  <si>
    <t>Odlehčovací stoka Muglinovská</t>
  </si>
  <si>
    <t>Rekonstrukce kanalizace ul. Klasná</t>
  </si>
  <si>
    <t>Rekonstrukce ČS Provozní</t>
  </si>
  <si>
    <t>Rekonstrukce kanalizace Jahodová</t>
  </si>
  <si>
    <t>Rekonstrukce dmýchadel ÚČOV</t>
  </si>
  <si>
    <t>Rekonstrukce čerpadel ČSMPV do aktivace ÚČOV</t>
  </si>
  <si>
    <t>ČOV Heřmanice I – česle</t>
  </si>
  <si>
    <t>ÚČOV - NN rekonstrukce rozvaděčů</t>
  </si>
  <si>
    <t>Rek. kanalizace v ul. Junácká</t>
  </si>
  <si>
    <t>Rek. vod. a kanalizace Na Druhém, Pěší</t>
  </si>
  <si>
    <t>Petřkovice kanalizační stoky, odkanalizování obce, část B - II. a II. etapa</t>
  </si>
  <si>
    <t>Přepojení kanalizace BD ul. U Oblouku</t>
  </si>
  <si>
    <t>Rek. kanalizace ul. Rudolfova</t>
  </si>
  <si>
    <t>Rek. ul. Nádražní; Rek. kanalizace a vodovou ul. Nádražní</t>
  </si>
  <si>
    <t>Příprava VH staveb - PH</t>
  </si>
  <si>
    <t>Rek. kanalizace v ul. Svatoplukova</t>
  </si>
  <si>
    <t>Ul. Husarova - nová stoka DN 250</t>
  </si>
  <si>
    <t>Rek.kanalizace ul.Hájkova</t>
  </si>
  <si>
    <t>Cvičná louka Proskovice</t>
  </si>
  <si>
    <t>Rozšíření veř. kan. sítě v areálu DIZ v Ostravě -Vítkovicích</t>
  </si>
  <si>
    <t xml:space="preserve">  § 2321 - C E L K E M</t>
  </si>
  <si>
    <t>Odbor investic bez fondů</t>
  </si>
  <si>
    <t>Propojovací větev mezi rampou ze sil. I/56 a ul. Paskovskou na MÚK u Makra v Ostravě-Hrabové</t>
  </si>
  <si>
    <t>Příloha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</si>
</sst>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3" x14ac:knownFonts="1">
    <font>
      <sz val="10"/>
      <name val="Arial"/>
      <family val="2"/>
    </font>
    <font>
      <sz val="10"/>
      <name val="Arial"/>
      <family val="2"/>
    </font>
    <font>
      <b/>
      <sz val="20"/>
      <name val="Arial CE"/>
      <family val="2"/>
    </font>
    <font>
      <b/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sz val="13"/>
      <name val="Arial CE"/>
      <family val="2"/>
    </font>
    <font>
      <b/>
      <sz val="14"/>
      <name val="Arial CE"/>
      <family val="2"/>
    </font>
    <font>
      <sz val="9"/>
      <name val="Arial CE"/>
      <family val="2"/>
    </font>
    <font>
      <b/>
      <sz val="9"/>
      <name val="Arial CE"/>
      <family val="2"/>
    </font>
    <font>
      <b/>
      <sz val="10"/>
      <name val="Arial CE"/>
      <family val="2"/>
    </font>
    <font>
      <b/>
      <sz val="11"/>
      <name val="Arial CE"/>
      <family val="2"/>
    </font>
    <font>
      <b/>
      <sz val="7"/>
      <name val="Arial CE"/>
      <family val="2"/>
    </font>
    <font>
      <sz val="8"/>
      <name val="Arial CE"/>
      <family val="2"/>
    </font>
    <font>
      <b/>
      <sz val="8"/>
      <name val="Arial CE"/>
      <family val="2"/>
    </font>
    <font>
      <sz val="9"/>
      <name val="Arial"/>
      <family val="2"/>
    </font>
    <font>
      <sz val="13"/>
      <name val="Arial CE"/>
      <family val="2"/>
    </font>
    <font>
      <b/>
      <sz val="13"/>
      <name val="Arial CE"/>
      <charset val="238"/>
    </font>
    <font>
      <sz val="13"/>
      <color rgb="FFFF0000"/>
      <name val="Arial CE"/>
      <family val="2"/>
    </font>
    <font>
      <sz val="11"/>
      <name val="Arial"/>
      <family val="2"/>
      <charset val="238"/>
    </font>
    <font>
      <sz val="13"/>
      <name val="Arial CE"/>
      <family val="2"/>
      <charset val="238"/>
    </font>
    <font>
      <sz val="13"/>
      <color rgb="FFFF0000"/>
      <name val="Arial CE"/>
      <family val="2"/>
      <charset val="238"/>
    </font>
    <font>
      <sz val="13"/>
      <name val="Arial CE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sz val="11"/>
      <color indexed="16"/>
      <name val="Arial"/>
      <family val="2"/>
    </font>
    <font>
      <b/>
      <sz val="13"/>
      <name val="Arial CE"/>
      <family val="2"/>
      <charset val="238"/>
    </font>
    <font>
      <sz val="10"/>
      <name val="Arial CE"/>
      <family val="2"/>
    </font>
    <font>
      <sz val="11"/>
      <name val="Arial CE"/>
      <family val="2"/>
    </font>
    <font>
      <sz val="10"/>
      <color rgb="FF7030A0"/>
      <name val="Arial"/>
      <family val="2"/>
    </font>
    <font>
      <sz val="10"/>
      <color rgb="FF7030A0"/>
      <name val="Arial"/>
      <family val="2"/>
      <charset val="238"/>
    </font>
    <font>
      <sz val="9"/>
      <color rgb="FF7030A0"/>
      <name val="Arial"/>
      <family val="2"/>
    </font>
    <font>
      <sz val="11"/>
      <color rgb="FF7030A0"/>
      <name val="Arial"/>
      <family val="2"/>
    </font>
    <font>
      <sz val="13"/>
      <color rgb="FF7030A0"/>
      <name val="Arial CE"/>
      <family val="2"/>
    </font>
    <font>
      <sz val="11"/>
      <name val="Arial CE"/>
      <charset val="238"/>
    </font>
    <font>
      <sz val="1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 CE"/>
      <family val="2"/>
    </font>
    <font>
      <b/>
      <sz val="12"/>
      <name val="Arial CE"/>
      <charset val="238"/>
    </font>
    <font>
      <sz val="14"/>
      <name val="Arial CE"/>
      <charset val="238"/>
    </font>
    <font>
      <sz val="13"/>
      <color rgb="FFFF0000"/>
      <name val="Arial CE"/>
      <charset val="238"/>
    </font>
    <font>
      <b/>
      <sz val="9"/>
      <name val="Arial"/>
      <family val="2"/>
      <charset val="238"/>
    </font>
    <font>
      <b/>
      <sz val="24"/>
      <name val="Arial CE"/>
      <charset val="238"/>
    </font>
    <font>
      <b/>
      <sz val="28"/>
      <name val="Arial CE"/>
      <charset val="238"/>
    </font>
    <font>
      <sz val="24"/>
      <name val="Arial CE"/>
      <charset val="238"/>
    </font>
    <font>
      <u/>
      <sz val="24"/>
      <name val="Arial CE"/>
      <charset val="238"/>
    </font>
    <font>
      <b/>
      <sz val="18"/>
      <color indexed="53"/>
      <name val="Arial CE"/>
      <charset val="238"/>
    </font>
    <font>
      <sz val="18"/>
      <color indexed="53"/>
      <name val="Arial CE"/>
      <charset val="238"/>
    </font>
    <font>
      <b/>
      <sz val="14"/>
      <color rgb="FFFF0000"/>
      <name val="Arial CE"/>
      <charset val="238"/>
    </font>
    <font>
      <b/>
      <sz val="14"/>
      <color indexed="53"/>
      <name val="Arial CE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8"/>
      <name val="Arial CE"/>
      <charset val="238"/>
    </font>
    <font>
      <sz val="14"/>
      <color rgb="FFFF0000"/>
      <name val="Arial CE"/>
      <charset val="238"/>
    </font>
    <font>
      <b/>
      <sz val="12"/>
      <name val="Arial CE"/>
      <family val="2"/>
    </font>
    <font>
      <b/>
      <sz val="11"/>
      <color indexed="8"/>
      <name val="Arial CE"/>
      <family val="2"/>
    </font>
    <font>
      <b/>
      <sz val="9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 CE"/>
      <family val="2"/>
    </font>
    <font>
      <sz val="13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indexed="50"/>
        <bgColor indexed="51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31"/>
      </patternFill>
    </fill>
    <fill>
      <patternFill patternType="solid">
        <fgColor rgb="FFFF006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41"/>
      </patternFill>
    </fill>
    <fill>
      <patternFill patternType="solid">
        <fgColor rgb="FFFFC000"/>
        <bgColor indexed="31"/>
      </patternFill>
    </fill>
    <fill>
      <patternFill patternType="solid">
        <fgColor theme="0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rgb="FFFF0066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33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41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14"/>
        <bgColor indexed="33"/>
      </patternFill>
    </fill>
    <fill>
      <patternFill patternType="solid">
        <fgColor rgb="FFFFC000"/>
        <bgColor indexed="37"/>
      </patternFill>
    </fill>
    <fill>
      <patternFill patternType="solid">
        <fgColor rgb="FFFFC000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28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37"/>
      </right>
      <top/>
      <bottom style="thin">
        <color indexed="8"/>
      </bottom>
      <diagonal/>
    </border>
    <border>
      <left style="hair">
        <color indexed="37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37"/>
      </right>
      <top style="hair">
        <color indexed="8"/>
      </top>
      <bottom style="hair">
        <color indexed="8"/>
      </bottom>
      <diagonal/>
    </border>
    <border>
      <left style="hair">
        <color indexed="37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hair">
        <color indexed="16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37"/>
      </right>
      <top style="thin">
        <color indexed="8"/>
      </top>
      <bottom style="thin">
        <color indexed="8"/>
      </bottom>
      <diagonal/>
    </border>
    <border>
      <left style="hair">
        <color indexed="37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37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37"/>
      </right>
      <top style="hair">
        <color indexed="37"/>
      </top>
      <bottom style="hair">
        <color indexed="37"/>
      </bottom>
      <diagonal/>
    </border>
    <border>
      <left style="hair">
        <color indexed="37"/>
      </left>
      <right/>
      <top style="hair">
        <color indexed="37"/>
      </top>
      <bottom style="hair">
        <color indexed="37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37"/>
      </top>
      <bottom/>
      <diagonal/>
    </border>
  </borders>
  <cellStyleXfs count="5">
    <xf numFmtId="0" fontId="0" fillId="0" borderId="0"/>
    <xf numFmtId="0" fontId="33" fillId="0" borderId="0"/>
    <xf numFmtId="0" fontId="1" fillId="0" borderId="0"/>
    <xf numFmtId="0" fontId="28" fillId="0" borderId="0"/>
    <xf numFmtId="0" fontId="33" fillId="0" borderId="0"/>
  </cellStyleXfs>
  <cellXfs count="130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2" borderId="1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3" fontId="9" fillId="0" borderId="0" xfId="0" applyNumberFormat="1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/>
    <xf numFmtId="0" fontId="8" fillId="3" borderId="3" xfId="0" applyFont="1" applyFill="1" applyBorder="1"/>
    <xf numFmtId="3" fontId="0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Fill="1" applyAlignment="1">
      <alignment horizontal="left" vertical="center"/>
    </xf>
    <xf numFmtId="0" fontId="10" fillId="4" borderId="2" xfId="0" applyFont="1" applyFill="1" applyBorder="1"/>
    <xf numFmtId="0" fontId="7" fillId="0" borderId="0" xfId="0" applyFont="1"/>
    <xf numFmtId="0" fontId="0" fillId="0" borderId="0" xfId="0" applyAlignment="1"/>
    <xf numFmtId="3" fontId="0" fillId="0" borderId="0" xfId="0" applyNumberFormat="1" applyFill="1" applyAlignment="1">
      <alignment horizontal="right"/>
    </xf>
    <xf numFmtId="3" fontId="0" fillId="0" borderId="0" xfId="0" applyNumberFormat="1"/>
    <xf numFmtId="3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13" fillId="0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0" fillId="0" borderId="2" xfId="0" applyBorder="1"/>
    <xf numFmtId="3" fontId="18" fillId="0" borderId="0" xfId="0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3" fontId="21" fillId="5" borderId="30" xfId="0" applyNumberFormat="1" applyFont="1" applyFill="1" applyBorder="1" applyAlignment="1">
      <alignment horizontal="right"/>
    </xf>
    <xf numFmtId="3" fontId="21" fillId="5" borderId="31" xfId="0" applyNumberFormat="1" applyFont="1" applyFill="1" applyBorder="1" applyAlignment="1">
      <alignment horizontal="right"/>
    </xf>
    <xf numFmtId="3" fontId="21" fillId="6" borderId="34" xfId="0" applyNumberFormat="1" applyFont="1" applyFill="1" applyBorder="1" applyAlignment="1">
      <alignment horizontal="right"/>
    </xf>
    <xf numFmtId="3" fontId="21" fillId="6" borderId="31" xfId="0" applyNumberFormat="1" applyFont="1" applyFill="1" applyBorder="1" applyAlignment="1">
      <alignment horizontal="right"/>
    </xf>
    <xf numFmtId="3" fontId="11" fillId="2" borderId="36" xfId="0" applyNumberFormat="1" applyFont="1" applyFill="1" applyBorder="1" applyAlignment="1"/>
    <xf numFmtId="3" fontId="11" fillId="2" borderId="37" xfId="0" applyNumberFormat="1" applyFont="1" applyFill="1" applyBorder="1" applyAlignment="1"/>
    <xf numFmtId="3" fontId="11" fillId="2" borderId="38" xfId="0" applyNumberFormat="1" applyFont="1" applyFill="1" applyBorder="1" applyAlignment="1"/>
    <xf numFmtId="0" fontId="20" fillId="10" borderId="39" xfId="0" applyFont="1" applyFill="1" applyBorder="1"/>
    <xf numFmtId="0" fontId="20" fillId="11" borderId="40" xfId="0" applyFont="1" applyFill="1" applyBorder="1"/>
    <xf numFmtId="3" fontId="21" fillId="0" borderId="43" xfId="0" applyNumberFormat="1" applyFont="1" applyBorder="1" applyAlignment="1">
      <alignment horizontal="right"/>
    </xf>
    <xf numFmtId="3" fontId="21" fillId="5" borderId="45" xfId="0" applyNumberFormat="1" applyFont="1" applyFill="1" applyBorder="1" applyAlignment="1">
      <alignment horizontal="right"/>
    </xf>
    <xf numFmtId="3" fontId="22" fillId="5" borderId="2" xfId="0" applyNumberFormat="1" applyFont="1" applyFill="1" applyBorder="1" applyAlignment="1">
      <alignment horizontal="right"/>
    </xf>
    <xf numFmtId="3" fontId="25" fillId="0" borderId="41" xfId="0" applyNumberFormat="1" applyFont="1" applyBorder="1" applyAlignment="1">
      <alignment horizontal="right"/>
    </xf>
    <xf numFmtId="0" fontId="8" fillId="14" borderId="43" xfId="0" applyFont="1" applyFill="1" applyBorder="1"/>
    <xf numFmtId="3" fontId="21" fillId="0" borderId="40" xfId="0" applyNumberFormat="1" applyFont="1" applyBorder="1" applyAlignment="1">
      <alignment horizontal="right"/>
    </xf>
    <xf numFmtId="0" fontId="8" fillId="8" borderId="43" xfId="0" applyFont="1" applyFill="1" applyBorder="1"/>
    <xf numFmtId="0" fontId="8" fillId="0" borderId="43" xfId="0" applyFont="1" applyFill="1" applyBorder="1"/>
    <xf numFmtId="0" fontId="28" fillId="0" borderId="50" xfId="0" applyFont="1" applyBorder="1"/>
    <xf numFmtId="3" fontId="21" fillId="0" borderId="51" xfId="0" applyNumberFormat="1" applyFont="1" applyBorder="1" applyAlignment="1">
      <alignment horizontal="right"/>
    </xf>
    <xf numFmtId="3" fontId="21" fillId="5" borderId="51" xfId="0" applyNumberFormat="1" applyFont="1" applyFill="1" applyBorder="1" applyAlignment="1">
      <alignment horizontal="right"/>
    </xf>
    <xf numFmtId="0" fontId="20" fillId="7" borderId="14" xfId="0" applyFont="1" applyFill="1" applyBorder="1"/>
    <xf numFmtId="0" fontId="0" fillId="0" borderId="59" xfId="0" applyFont="1" applyBorder="1"/>
    <xf numFmtId="0" fontId="20" fillId="11" borderId="65" xfId="0" applyFont="1" applyFill="1" applyBorder="1"/>
    <xf numFmtId="0" fontId="28" fillId="0" borderId="0" xfId="0" applyFont="1" applyBorder="1"/>
    <xf numFmtId="0" fontId="20" fillId="16" borderId="67" xfId="0" applyFont="1" applyFill="1" applyBorder="1"/>
    <xf numFmtId="3" fontId="25" fillId="6" borderId="45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43" xfId="0" applyNumberFormat="1" applyFont="1" applyFill="1" applyBorder="1" applyAlignment="1"/>
    <xf numFmtId="0" fontId="28" fillId="0" borderId="59" xfId="0" applyFont="1" applyBorder="1"/>
    <xf numFmtId="0" fontId="20" fillId="16" borderId="14" xfId="0" applyFont="1" applyFill="1" applyBorder="1"/>
    <xf numFmtId="0" fontId="13" fillId="0" borderId="28" xfId="0" applyFont="1" applyBorder="1" applyAlignment="1">
      <alignment horizontal="center"/>
    </xf>
    <xf numFmtId="0" fontId="20" fillId="10" borderId="2" xfId="0" applyFont="1" applyFill="1" applyBorder="1"/>
    <xf numFmtId="0" fontId="8" fillId="14" borderId="41" xfId="0" applyFont="1" applyFill="1" applyBorder="1"/>
    <xf numFmtId="3" fontId="21" fillId="0" borderId="41" xfId="0" applyNumberFormat="1" applyFont="1" applyBorder="1" applyAlignment="1">
      <alignment horizontal="right"/>
    </xf>
    <xf numFmtId="3" fontId="21" fillId="5" borderId="41" xfId="0" applyNumberFormat="1" applyFont="1" applyFill="1" applyBorder="1" applyAlignment="1">
      <alignment horizontal="right"/>
    </xf>
    <xf numFmtId="3" fontId="21" fillId="5" borderId="76" xfId="0" applyNumberFormat="1" applyFont="1" applyFill="1" applyBorder="1" applyAlignment="1">
      <alignment horizontal="right"/>
    </xf>
    <xf numFmtId="3" fontId="22" fillId="5" borderId="77" xfId="0" applyNumberFormat="1" applyFont="1" applyFill="1" applyBorder="1" applyAlignment="1">
      <alignment horizontal="right"/>
    </xf>
    <xf numFmtId="3" fontId="27" fillId="12" borderId="76" xfId="0" applyNumberFormat="1" applyFont="1" applyFill="1" applyBorder="1" applyAlignment="1">
      <alignment horizontal="right"/>
    </xf>
    <xf numFmtId="3" fontId="25" fillId="0" borderId="77" xfId="0" applyNumberFormat="1" applyFont="1" applyBorder="1" applyAlignment="1">
      <alignment horizontal="right"/>
    </xf>
    <xf numFmtId="3" fontId="25" fillId="12" borderId="76" xfId="0" applyNumberFormat="1" applyFont="1" applyFill="1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/>
    <xf numFmtId="0" fontId="20" fillId="11" borderId="81" xfId="0" applyFont="1" applyFill="1" applyBorder="1"/>
    <xf numFmtId="0" fontId="13" fillId="0" borderId="83" xfId="0" applyFont="1" applyBorder="1" applyAlignment="1">
      <alignment horizontal="center"/>
    </xf>
    <xf numFmtId="0" fontId="20" fillId="10" borderId="40" xfId="0" applyFont="1" applyFill="1" applyBorder="1"/>
    <xf numFmtId="0" fontId="8" fillId="2" borderId="43" xfId="0" applyFont="1" applyFill="1" applyBorder="1" applyAlignment="1">
      <alignment horizontal="left" wrapText="1"/>
    </xf>
    <xf numFmtId="0" fontId="8" fillId="14" borderId="84" xfId="0" applyFont="1" applyFill="1" applyBorder="1"/>
    <xf numFmtId="3" fontId="25" fillId="0" borderId="88" xfId="0" applyNumberFormat="1" applyFont="1" applyFill="1" applyBorder="1" applyAlignment="1"/>
    <xf numFmtId="0" fontId="31" fillId="0" borderId="0" xfId="0" applyFont="1"/>
    <xf numFmtId="0" fontId="20" fillId="18" borderId="1" xfId="0" applyFont="1" applyFill="1" applyBorder="1"/>
    <xf numFmtId="0" fontId="8" fillId="14" borderId="90" xfId="0" applyFont="1" applyFill="1" applyBorder="1"/>
    <xf numFmtId="0" fontId="13" fillId="0" borderId="91" xfId="0" applyFont="1" applyBorder="1" applyAlignment="1">
      <alignment horizontal="center"/>
    </xf>
    <xf numFmtId="0" fontId="13" fillId="0" borderId="92" xfId="0" applyFont="1" applyBorder="1" applyAlignment="1">
      <alignment horizontal="center"/>
    </xf>
    <xf numFmtId="3" fontId="21" fillId="0" borderId="90" xfId="0" applyNumberFormat="1" applyFont="1" applyBorder="1" applyAlignment="1">
      <alignment horizontal="right"/>
    </xf>
    <xf numFmtId="3" fontId="21" fillId="5" borderId="90" xfId="0" applyNumberFormat="1" applyFont="1" applyFill="1" applyBorder="1" applyAlignment="1">
      <alignment horizontal="right"/>
    </xf>
    <xf numFmtId="3" fontId="21" fillId="5" borderId="94" xfId="0" applyNumberFormat="1" applyFont="1" applyFill="1" applyBorder="1" applyAlignment="1">
      <alignment horizontal="right"/>
    </xf>
    <xf numFmtId="3" fontId="21" fillId="6" borderId="91" xfId="0" applyNumberFormat="1" applyFont="1" applyFill="1" applyBorder="1" applyAlignment="1">
      <alignment horizontal="right"/>
    </xf>
    <xf numFmtId="3" fontId="21" fillId="6" borderId="94" xfId="0" applyNumberFormat="1" applyFont="1" applyFill="1" applyBorder="1" applyAlignment="1">
      <alignment horizontal="right"/>
    </xf>
    <xf numFmtId="3" fontId="21" fillId="0" borderId="100" xfId="0" applyNumberFormat="1" applyFont="1" applyBorder="1" applyAlignment="1">
      <alignment horizontal="right"/>
    </xf>
    <xf numFmtId="3" fontId="21" fillId="5" borderId="99" xfId="0" applyNumberFormat="1" applyFont="1" applyFill="1" applyBorder="1" applyAlignment="1">
      <alignment horizontal="right"/>
    </xf>
    <xf numFmtId="3" fontId="21" fillId="0" borderId="97" xfId="0" applyNumberFormat="1" applyFont="1" applyBorder="1" applyAlignment="1">
      <alignment horizontal="right"/>
    </xf>
    <xf numFmtId="3" fontId="21" fillId="6" borderId="96" xfId="0" applyNumberFormat="1" applyFont="1" applyFill="1" applyBorder="1" applyAlignment="1">
      <alignment horizontal="right"/>
    </xf>
    <xf numFmtId="3" fontId="21" fillId="0" borderId="98" xfId="0" applyNumberFormat="1" applyFont="1" applyBorder="1" applyAlignment="1">
      <alignment horizontal="right"/>
    </xf>
    <xf numFmtId="3" fontId="21" fillId="6" borderId="99" xfId="0" applyNumberFormat="1" applyFont="1" applyFill="1" applyBorder="1" applyAlignment="1">
      <alignment horizontal="right"/>
    </xf>
    <xf numFmtId="0" fontId="8" fillId="14" borderId="68" xfId="0" applyFont="1" applyFill="1" applyBorder="1"/>
    <xf numFmtId="0" fontId="0" fillId="0" borderId="73" xfId="0" applyFont="1" applyBorder="1"/>
    <xf numFmtId="3" fontId="21" fillId="5" borderId="105" xfId="0" applyNumberFormat="1" applyFont="1" applyFill="1" applyBorder="1" applyAlignment="1">
      <alignment horizontal="right"/>
    </xf>
    <xf numFmtId="3" fontId="21" fillId="6" borderId="102" xfId="0" applyNumberFormat="1" applyFont="1" applyFill="1" applyBorder="1" applyAlignment="1">
      <alignment horizontal="right"/>
    </xf>
    <xf numFmtId="3" fontId="21" fillId="6" borderId="105" xfId="0" applyNumberFormat="1" applyFont="1" applyFill="1" applyBorder="1" applyAlignment="1">
      <alignment horizontal="right"/>
    </xf>
    <xf numFmtId="0" fontId="20" fillId="19" borderId="108" xfId="0" applyFont="1" applyFill="1" applyBorder="1"/>
    <xf numFmtId="0" fontId="8" fillId="8" borderId="68" xfId="0" applyFont="1" applyFill="1" applyBorder="1"/>
    <xf numFmtId="3" fontId="25" fillId="0" borderId="112" xfId="0" applyNumberFormat="1" applyFont="1" applyFill="1" applyBorder="1" applyAlignment="1"/>
    <xf numFmtId="3" fontId="25" fillId="5" borderId="53" xfId="0" applyNumberFormat="1" applyFont="1" applyFill="1" applyBorder="1" applyAlignment="1"/>
    <xf numFmtId="3" fontId="25" fillId="0" borderId="3" xfId="0" applyNumberFormat="1" applyFont="1" applyFill="1" applyBorder="1" applyAlignment="1"/>
    <xf numFmtId="3" fontId="25" fillId="6" borderId="53" xfId="0" applyNumberFormat="1" applyFont="1" applyFill="1" applyBorder="1" applyAlignment="1"/>
    <xf numFmtId="0" fontId="20" fillId="20" borderId="1" xfId="0" applyFont="1" applyFill="1" applyBorder="1"/>
    <xf numFmtId="0" fontId="8" fillId="0" borderId="30" xfId="0" applyFont="1" applyBorder="1" applyAlignment="1">
      <alignment horizontal="left" wrapText="1"/>
    </xf>
    <xf numFmtId="0" fontId="13" fillId="0" borderId="34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3" fontId="22" fillId="5" borderId="33" xfId="0" applyNumberFormat="1" applyFont="1" applyFill="1" applyBorder="1" applyAlignment="1">
      <alignment horizontal="right"/>
    </xf>
    <xf numFmtId="3" fontId="21" fillId="17" borderId="30" xfId="0" applyNumberFormat="1" applyFont="1" applyFill="1" applyBorder="1" applyAlignment="1">
      <alignment horizontal="right"/>
    </xf>
    <xf numFmtId="3" fontId="21" fillId="17" borderId="31" xfId="0" applyNumberFormat="1" applyFont="1" applyFill="1" applyBorder="1" applyAlignment="1">
      <alignment horizontal="right"/>
    </xf>
    <xf numFmtId="3" fontId="21" fillId="17" borderId="32" xfId="0" applyNumberFormat="1" applyFont="1" applyFill="1" applyBorder="1" applyAlignment="1">
      <alignment horizontal="right"/>
    </xf>
    <xf numFmtId="3" fontId="21" fillId="17" borderId="33" xfId="0" applyNumberFormat="1" applyFont="1" applyFill="1" applyBorder="1" applyAlignment="1">
      <alignment horizontal="right"/>
    </xf>
    <xf numFmtId="3" fontId="21" fillId="17" borderId="35" xfId="0" applyNumberFormat="1" applyFont="1" applyFill="1" applyBorder="1" applyAlignment="1">
      <alignment horizontal="right"/>
    </xf>
    <xf numFmtId="3" fontId="21" fillId="17" borderId="114" xfId="0" applyNumberFormat="1" applyFont="1" applyFill="1" applyBorder="1" applyAlignment="1">
      <alignment horizontal="right"/>
    </xf>
    <xf numFmtId="0" fontId="20" fillId="7" borderId="20" xfId="0" applyFont="1" applyFill="1" applyBorder="1"/>
    <xf numFmtId="0" fontId="20" fillId="18" borderId="3" xfId="0" applyFont="1" applyFill="1" applyBorder="1"/>
    <xf numFmtId="0" fontId="20" fillId="7" borderId="40" xfId="0" applyFont="1" applyFill="1" applyBorder="1"/>
    <xf numFmtId="0" fontId="13" fillId="0" borderId="2" xfId="0" applyFont="1" applyBorder="1" applyAlignment="1">
      <alignment horizontal="center"/>
    </xf>
    <xf numFmtId="0" fontId="20" fillId="21" borderId="62" xfId="0" applyFont="1" applyFill="1" applyBorder="1"/>
    <xf numFmtId="0" fontId="8" fillId="21" borderId="60" xfId="0" applyFont="1" applyFill="1" applyBorder="1"/>
    <xf numFmtId="0" fontId="8" fillId="0" borderId="60" xfId="0" applyFont="1" applyBorder="1" applyAlignment="1">
      <alignment wrapText="1"/>
    </xf>
    <xf numFmtId="0" fontId="13" fillId="0" borderId="63" xfId="0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0" fontId="13" fillId="0" borderId="115" xfId="0" applyFont="1" applyBorder="1" applyAlignment="1">
      <alignment horizontal="center"/>
    </xf>
    <xf numFmtId="3" fontId="21" fillId="0" borderId="60" xfId="0" applyNumberFormat="1" applyFont="1" applyFill="1" applyBorder="1" applyAlignment="1"/>
    <xf numFmtId="3" fontId="21" fillId="0" borderId="116" xfId="0" applyNumberFormat="1" applyFont="1" applyFill="1" applyBorder="1" applyAlignment="1"/>
    <xf numFmtId="3" fontId="21" fillId="0" borderId="62" xfId="0" applyNumberFormat="1" applyFont="1" applyFill="1" applyBorder="1" applyAlignment="1"/>
    <xf numFmtId="3" fontId="21" fillId="22" borderId="84" xfId="0" applyNumberFormat="1" applyFont="1" applyFill="1" applyBorder="1" applyAlignment="1"/>
    <xf numFmtId="3" fontId="21" fillId="22" borderId="116" xfId="0" applyNumberFormat="1" applyFont="1" applyFill="1" applyBorder="1" applyAlignment="1"/>
    <xf numFmtId="3" fontId="22" fillId="22" borderId="64" xfId="0" applyNumberFormat="1" applyFont="1" applyFill="1" applyBorder="1" applyAlignment="1"/>
    <xf numFmtId="3" fontId="21" fillId="0" borderId="64" xfId="0" applyNumberFormat="1" applyFont="1" applyFill="1" applyBorder="1" applyAlignment="1"/>
    <xf numFmtId="3" fontId="21" fillId="12" borderId="63" xfId="0" applyNumberFormat="1" applyFont="1" applyFill="1" applyBorder="1" applyAlignment="1"/>
    <xf numFmtId="3" fontId="21" fillId="0" borderId="115" xfId="0" applyNumberFormat="1" applyFont="1" applyFill="1" applyBorder="1" applyAlignment="1"/>
    <xf numFmtId="3" fontId="21" fillId="12" borderId="116" xfId="0" applyNumberFormat="1" applyFont="1" applyFill="1" applyBorder="1" applyAlignment="1"/>
    <xf numFmtId="3" fontId="21" fillId="0" borderId="61" xfId="0" applyNumberFormat="1" applyFont="1" applyFill="1" applyBorder="1" applyAlignment="1"/>
    <xf numFmtId="0" fontId="20" fillId="21" borderId="40" xfId="0" applyFont="1" applyFill="1" applyBorder="1"/>
    <xf numFmtId="0" fontId="13" fillId="0" borderId="89" xfId="0" applyFont="1" applyBorder="1" applyAlignment="1">
      <alignment horizontal="center"/>
    </xf>
    <xf numFmtId="0" fontId="13" fillId="0" borderId="117" xfId="0" applyFont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8" fillId="4" borderId="30" xfId="0" applyFont="1" applyFill="1" applyBorder="1" applyAlignment="1">
      <alignment horizontal="left" wrapText="1"/>
    </xf>
    <xf numFmtId="3" fontId="21" fillId="17" borderId="119" xfId="0" applyNumberFormat="1" applyFont="1" applyFill="1" applyBorder="1" applyAlignment="1">
      <alignment horizontal="right"/>
    </xf>
    <xf numFmtId="3" fontId="21" fillId="5" borderId="119" xfId="0" applyNumberFormat="1" applyFont="1" applyFill="1" applyBorder="1" applyAlignment="1">
      <alignment horizontal="right"/>
    </xf>
    <xf numFmtId="0" fontId="13" fillId="0" borderId="110" xfId="0" applyFont="1" applyBorder="1" applyAlignment="1">
      <alignment horizontal="center"/>
    </xf>
    <xf numFmtId="0" fontId="13" fillId="0" borderId="111" xfId="0" applyFont="1" applyBorder="1" applyAlignment="1">
      <alignment horizontal="center"/>
    </xf>
    <xf numFmtId="3" fontId="21" fillId="17" borderId="72" xfId="0" applyNumberFormat="1" applyFont="1" applyFill="1" applyBorder="1" applyAlignment="1">
      <alignment horizontal="right"/>
    </xf>
    <xf numFmtId="3" fontId="21" fillId="17" borderId="70" xfId="0" applyNumberFormat="1" applyFont="1" applyFill="1" applyBorder="1" applyAlignment="1">
      <alignment horizontal="right"/>
    </xf>
    <xf numFmtId="3" fontId="21" fillId="17" borderId="71" xfId="0" applyNumberFormat="1" applyFont="1" applyFill="1" applyBorder="1" applyAlignment="1">
      <alignment horizontal="right"/>
    </xf>
    <xf numFmtId="0" fontId="20" fillId="19" borderId="40" xfId="0" applyFont="1" applyFill="1" applyBorder="1"/>
    <xf numFmtId="0" fontId="13" fillId="0" borderId="76" xfId="0" applyFont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13" fillId="0" borderId="123" xfId="0" applyFont="1" applyBorder="1" applyAlignment="1">
      <alignment horizontal="center"/>
    </xf>
    <xf numFmtId="3" fontId="21" fillId="0" borderId="78" xfId="0" applyNumberFormat="1" applyFont="1" applyFill="1" applyBorder="1" applyAlignment="1"/>
    <xf numFmtId="3" fontId="21" fillId="0" borderId="79" xfId="0" applyNumberFormat="1" applyFont="1" applyFill="1" applyBorder="1" applyAlignment="1"/>
    <xf numFmtId="3" fontId="21" fillId="22" borderId="78" xfId="0" applyNumberFormat="1" applyFont="1" applyFill="1" applyBorder="1" applyAlignment="1"/>
    <xf numFmtId="3" fontId="22" fillId="22" borderId="77" xfId="0" applyNumberFormat="1" applyFont="1" applyFill="1" applyBorder="1" applyAlignment="1"/>
    <xf numFmtId="3" fontId="21" fillId="0" borderId="77" xfId="0" applyNumberFormat="1" applyFont="1" applyFill="1" applyBorder="1" applyAlignment="1"/>
    <xf numFmtId="3" fontId="21" fillId="12" borderId="76" xfId="0" applyNumberFormat="1" applyFont="1" applyFill="1" applyBorder="1" applyAlignment="1"/>
    <xf numFmtId="3" fontId="21" fillId="0" borderId="123" xfId="0" applyNumberFormat="1" applyFont="1" applyFill="1" applyBorder="1" applyAlignment="1"/>
    <xf numFmtId="3" fontId="21" fillId="12" borderId="78" xfId="0" applyNumberFormat="1" applyFont="1" applyFill="1" applyBorder="1" applyAlignment="1"/>
    <xf numFmtId="3" fontId="21" fillId="0" borderId="42" xfId="0" applyNumberFormat="1" applyFont="1" applyFill="1" applyBorder="1" applyAlignment="1"/>
    <xf numFmtId="0" fontId="35" fillId="0" borderId="0" xfId="0" applyFont="1"/>
    <xf numFmtId="0" fontId="36" fillId="0" borderId="50" xfId="0" applyFont="1" applyBorder="1"/>
    <xf numFmtId="0" fontId="8" fillId="19" borderId="43" xfId="0" applyFont="1" applyFill="1" applyBorder="1"/>
    <xf numFmtId="0" fontId="34" fillId="0" borderId="43" xfId="0" applyFont="1" applyBorder="1" applyAlignment="1" applyProtection="1">
      <alignment horizontal="left" wrapText="1"/>
      <protection locked="0"/>
    </xf>
    <xf numFmtId="3" fontId="21" fillId="17" borderId="124" xfId="0" applyNumberFormat="1" applyFont="1" applyFill="1" applyBorder="1" applyAlignment="1">
      <alignment horizontal="right"/>
    </xf>
    <xf numFmtId="3" fontId="21" fillId="5" borderId="124" xfId="0" applyNumberFormat="1" applyFont="1" applyFill="1" applyBorder="1" applyAlignment="1">
      <alignment horizontal="right"/>
    </xf>
    <xf numFmtId="3" fontId="21" fillId="0" borderId="2" xfId="0" applyNumberFormat="1" applyFont="1" applyFill="1" applyBorder="1" applyAlignment="1"/>
    <xf numFmtId="3" fontId="21" fillId="0" borderId="40" xfId="0" applyNumberFormat="1" applyFont="1" applyFill="1" applyBorder="1" applyAlignment="1"/>
    <xf numFmtId="3" fontId="21" fillId="0" borderId="81" xfId="0" applyNumberFormat="1" applyFont="1" applyFill="1" applyBorder="1" applyAlignment="1"/>
    <xf numFmtId="3" fontId="21" fillId="12" borderId="45" xfId="0" applyNumberFormat="1" applyFont="1" applyFill="1" applyBorder="1" applyAlignment="1"/>
    <xf numFmtId="3" fontId="21" fillId="0" borderId="46" xfId="0" applyNumberFormat="1" applyFont="1" applyFill="1" applyBorder="1" applyAlignment="1"/>
    <xf numFmtId="0" fontId="8" fillId="14" borderId="125" xfId="0" applyFont="1" applyFill="1" applyBorder="1"/>
    <xf numFmtId="0" fontId="8" fillId="4" borderId="125" xfId="0" applyFont="1" applyFill="1" applyBorder="1" applyAlignment="1">
      <alignment horizontal="left" wrapText="1"/>
    </xf>
    <xf numFmtId="0" fontId="13" fillId="0" borderId="126" xfId="0" applyFont="1" applyBorder="1" applyAlignment="1">
      <alignment horizontal="center"/>
    </xf>
    <xf numFmtId="0" fontId="13" fillId="0" borderId="127" xfId="0" applyFont="1" applyBorder="1" applyAlignment="1">
      <alignment horizontal="center"/>
    </xf>
    <xf numFmtId="3" fontId="21" fillId="17" borderId="82" xfId="0" applyNumberFormat="1" applyFont="1" applyFill="1" applyBorder="1" applyAlignment="1">
      <alignment horizontal="right"/>
    </xf>
    <xf numFmtId="3" fontId="21" fillId="17" borderId="67" xfId="0" applyNumberFormat="1" applyFont="1" applyFill="1" applyBorder="1" applyAlignment="1">
      <alignment horizontal="right"/>
    </xf>
    <xf numFmtId="3" fontId="21" fillId="5" borderId="82" xfId="0" applyNumberFormat="1" applyFont="1" applyFill="1" applyBorder="1" applyAlignment="1">
      <alignment horizontal="right"/>
    </xf>
    <xf numFmtId="3" fontId="22" fillId="5" borderId="83" xfId="0" applyNumberFormat="1" applyFont="1" applyFill="1" applyBorder="1" applyAlignment="1">
      <alignment horizontal="right"/>
    </xf>
    <xf numFmtId="3" fontId="21" fillId="17" borderId="83" xfId="0" applyNumberFormat="1" applyFont="1" applyFill="1" applyBorder="1" applyAlignment="1">
      <alignment horizontal="right"/>
    </xf>
    <xf numFmtId="3" fontId="23" fillId="17" borderId="67" xfId="0" applyNumberFormat="1" applyFont="1" applyFill="1" applyBorder="1" applyAlignment="1">
      <alignment horizontal="right"/>
    </xf>
    <xf numFmtId="3" fontId="21" fillId="6" borderId="126" xfId="0" applyNumberFormat="1" applyFont="1" applyFill="1" applyBorder="1" applyAlignment="1">
      <alignment horizontal="right"/>
    </xf>
    <xf numFmtId="3" fontId="21" fillId="17" borderId="127" xfId="0" applyNumberFormat="1" applyFont="1" applyFill="1" applyBorder="1" applyAlignment="1">
      <alignment horizontal="right"/>
    </xf>
    <xf numFmtId="3" fontId="21" fillId="6" borderId="82" xfId="0" applyNumberFormat="1" applyFont="1" applyFill="1" applyBorder="1" applyAlignment="1">
      <alignment horizontal="right"/>
    </xf>
    <xf numFmtId="3" fontId="21" fillId="17" borderId="128" xfId="0" applyNumberFormat="1" applyFont="1" applyFill="1" applyBorder="1" applyAlignment="1">
      <alignment horizontal="right"/>
    </xf>
    <xf numFmtId="3" fontId="21" fillId="17" borderId="129" xfId="0" applyNumberFormat="1" applyFont="1" applyFill="1" applyBorder="1" applyAlignment="1">
      <alignment horizontal="right"/>
    </xf>
    <xf numFmtId="3" fontId="21" fillId="17" borderId="54" xfId="0" applyNumberFormat="1" applyFont="1" applyFill="1" applyBorder="1" applyAlignment="1">
      <alignment horizontal="right"/>
    </xf>
    <xf numFmtId="3" fontId="21" fillId="5" borderId="129" xfId="0" applyNumberFormat="1" applyFont="1" applyFill="1" applyBorder="1" applyAlignment="1">
      <alignment horizontal="right"/>
    </xf>
    <xf numFmtId="3" fontId="21" fillId="5" borderId="53" xfId="0" applyNumberFormat="1" applyFont="1" applyFill="1" applyBorder="1" applyAlignment="1">
      <alignment horizontal="right"/>
    </xf>
    <xf numFmtId="3" fontId="22" fillId="5" borderId="3" xfId="0" applyNumberFormat="1" applyFont="1" applyFill="1" applyBorder="1" applyAlignment="1">
      <alignment horizontal="right"/>
    </xf>
    <xf numFmtId="3" fontId="21" fillId="17" borderId="3" xfId="0" applyNumberFormat="1" applyFont="1" applyFill="1" applyBorder="1" applyAlignment="1">
      <alignment horizontal="right"/>
    </xf>
    <xf numFmtId="3" fontId="21" fillId="6" borderId="80" xfId="0" applyNumberFormat="1" applyFont="1" applyFill="1" applyBorder="1" applyAlignment="1">
      <alignment horizontal="right"/>
    </xf>
    <xf numFmtId="3" fontId="21" fillId="17" borderId="130" xfId="0" applyNumberFormat="1" applyFont="1" applyFill="1" applyBorder="1" applyAlignment="1">
      <alignment horizontal="right"/>
    </xf>
    <xf numFmtId="3" fontId="21" fillId="6" borderId="53" xfId="0" applyNumberFormat="1" applyFont="1" applyFill="1" applyBorder="1" applyAlignment="1">
      <alignment horizontal="right"/>
    </xf>
    <xf numFmtId="3" fontId="21" fillId="17" borderId="131" xfId="0" applyNumberFormat="1" applyFont="1" applyFill="1" applyBorder="1" applyAlignment="1">
      <alignment horizontal="right"/>
    </xf>
    <xf numFmtId="0" fontId="8" fillId="14" borderId="72" xfId="0" applyFont="1" applyFill="1" applyBorder="1"/>
    <xf numFmtId="0" fontId="8" fillId="4" borderId="72" xfId="0" applyFont="1" applyFill="1" applyBorder="1" applyAlignment="1">
      <alignment horizontal="left" wrapText="1"/>
    </xf>
    <xf numFmtId="0" fontId="37" fillId="7" borderId="108" xfId="0" applyFont="1" applyFill="1" applyBorder="1"/>
    <xf numFmtId="3" fontId="39" fillId="0" borderId="0" xfId="0" applyNumberFormat="1" applyFont="1" applyFill="1" applyBorder="1" applyAlignment="1"/>
    <xf numFmtId="0" fontId="35" fillId="0" borderId="59" xfId="0" applyFont="1" applyBorder="1"/>
    <xf numFmtId="3" fontId="21" fillId="17" borderId="77" xfId="0" applyNumberFormat="1" applyFont="1" applyFill="1" applyBorder="1" applyAlignment="1">
      <alignment horizontal="right"/>
    </xf>
    <xf numFmtId="0" fontId="8" fillId="15" borderId="68" xfId="0" applyFont="1" applyFill="1" applyBorder="1" applyAlignment="1">
      <alignment horizontal="left" wrapText="1"/>
    </xf>
    <xf numFmtId="0" fontId="21" fillId="0" borderId="105" xfId="0" applyFont="1" applyBorder="1" applyAlignment="1">
      <alignment horizontal="right"/>
    </xf>
    <xf numFmtId="3" fontId="11" fillId="5" borderId="103" xfId="0" applyNumberFormat="1" applyFont="1" applyFill="1" applyBorder="1" applyAlignment="1">
      <alignment horizontal="right"/>
    </xf>
    <xf numFmtId="0" fontId="21" fillId="0" borderId="103" xfId="0" applyFont="1" applyBorder="1" applyAlignment="1">
      <alignment horizontal="right"/>
    </xf>
    <xf numFmtId="3" fontId="21" fillId="0" borderId="106" xfId="0" applyNumberFormat="1" applyFont="1" applyBorder="1" applyAlignment="1">
      <alignment horizontal="right"/>
    </xf>
    <xf numFmtId="3" fontId="21" fillId="0" borderId="103" xfId="0" applyNumberFormat="1" applyFont="1" applyBorder="1" applyAlignment="1">
      <alignment horizontal="right"/>
    </xf>
    <xf numFmtId="3" fontId="21" fillId="0" borderId="104" xfId="0" applyNumberFormat="1" applyFont="1" applyBorder="1" applyAlignment="1">
      <alignment horizontal="right"/>
    </xf>
    <xf numFmtId="0" fontId="13" fillId="0" borderId="45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21" fillId="0" borderId="88" xfId="0" applyFont="1" applyBorder="1" applyAlignment="1">
      <alignment horizontal="right"/>
    </xf>
    <xf numFmtId="0" fontId="21" fillId="0" borderId="87" xfId="0" applyFont="1" applyBorder="1" applyAlignment="1">
      <alignment horizontal="right"/>
    </xf>
    <xf numFmtId="0" fontId="20" fillId="18" borderId="27" xfId="0" applyFont="1" applyFill="1" applyBorder="1"/>
    <xf numFmtId="0" fontId="20" fillId="7" borderId="108" xfId="0" applyFont="1" applyFill="1" applyBorder="1"/>
    <xf numFmtId="0" fontId="8" fillId="8" borderId="41" xfId="0" applyFont="1" applyFill="1" applyBorder="1"/>
    <xf numFmtId="0" fontId="29" fillId="13" borderId="119" xfId="0" applyFont="1" applyFill="1" applyBorder="1" applyAlignment="1">
      <alignment horizontal="left" wrapText="1"/>
    </xf>
    <xf numFmtId="0" fontId="30" fillId="0" borderId="75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121" xfId="0" applyFont="1" applyBorder="1" applyAlignment="1">
      <alignment horizontal="center"/>
    </xf>
    <xf numFmtId="3" fontId="25" fillId="0" borderId="133" xfId="0" applyNumberFormat="1" applyFont="1" applyFill="1" applyBorder="1" applyAlignment="1"/>
    <xf numFmtId="3" fontId="25" fillId="0" borderId="75" xfId="0" applyNumberFormat="1" applyFont="1" applyFill="1" applyBorder="1" applyAlignment="1"/>
    <xf numFmtId="3" fontId="25" fillId="0" borderId="120" xfId="0" applyNumberFormat="1" applyFont="1" applyFill="1" applyBorder="1" applyAlignment="1"/>
    <xf numFmtId="3" fontId="25" fillId="5" borderId="134" xfId="0" applyNumberFormat="1" applyFont="1" applyFill="1" applyBorder="1" applyAlignment="1"/>
    <xf numFmtId="3" fontId="25" fillId="5" borderId="75" xfId="0" applyNumberFormat="1" applyFont="1" applyFill="1" applyBorder="1" applyAlignment="1"/>
    <xf numFmtId="3" fontId="22" fillId="5" borderId="7" xfId="0" applyNumberFormat="1" applyFont="1" applyFill="1" applyBorder="1" applyAlignment="1"/>
    <xf numFmtId="3" fontId="25" fillId="0" borderId="7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6" borderId="75" xfId="0" applyNumberFormat="1" applyFont="1" applyFill="1" applyBorder="1" applyAlignment="1"/>
    <xf numFmtId="3" fontId="25" fillId="0" borderId="122" xfId="0" applyNumberFormat="1" applyFont="1" applyFill="1" applyBorder="1" applyAlignment="1"/>
    <xf numFmtId="0" fontId="35" fillId="0" borderId="4" xfId="0" applyFont="1" applyBorder="1"/>
    <xf numFmtId="0" fontId="8" fillId="8" borderId="107" xfId="0" applyFont="1" applyFill="1" applyBorder="1"/>
    <xf numFmtId="0" fontId="24" fillId="13" borderId="72" xfId="0" applyFont="1" applyFill="1" applyBorder="1" applyAlignment="1">
      <alignment horizontal="left" vertical="center" wrapText="1"/>
    </xf>
    <xf numFmtId="0" fontId="30" fillId="0" borderId="70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3" fontId="25" fillId="0" borderId="135" xfId="0" applyNumberFormat="1" applyFont="1" applyFill="1" applyBorder="1" applyAlignment="1"/>
    <xf numFmtId="3" fontId="25" fillId="0" borderId="70" xfId="0" applyNumberFormat="1" applyFont="1" applyFill="1" applyBorder="1" applyAlignment="1"/>
    <xf numFmtId="3" fontId="25" fillId="0" borderId="111" xfId="0" applyNumberFormat="1" applyFont="1" applyFill="1" applyBorder="1" applyAlignment="1"/>
    <xf numFmtId="0" fontId="8" fillId="0" borderId="136" xfId="0" applyFont="1" applyFill="1" applyBorder="1"/>
    <xf numFmtId="3" fontId="21" fillId="0" borderId="42" xfId="0" applyNumberFormat="1" applyFont="1" applyBorder="1" applyAlignment="1">
      <alignment horizontal="right"/>
    </xf>
    <xf numFmtId="0" fontId="21" fillId="0" borderId="106" xfId="0" applyFont="1" applyBorder="1" applyAlignment="1">
      <alignment horizontal="right"/>
    </xf>
    <xf numFmtId="0" fontId="36" fillId="0" borderId="49" xfId="0" applyFont="1" applyBorder="1"/>
    <xf numFmtId="3" fontId="11" fillId="5" borderId="97" xfId="0" applyNumberFormat="1" applyFont="1" applyFill="1" applyBorder="1" applyAlignment="1">
      <alignment horizontal="right"/>
    </xf>
    <xf numFmtId="0" fontId="21" fillId="0" borderId="97" xfId="0" applyFont="1" applyBorder="1" applyAlignment="1">
      <alignment horizontal="right"/>
    </xf>
    <xf numFmtId="3" fontId="21" fillId="17" borderId="76" xfId="0" applyNumberFormat="1" applyFont="1" applyFill="1" applyBorder="1" applyAlignment="1">
      <alignment horizontal="right"/>
    </xf>
    <xf numFmtId="0" fontId="20" fillId="10" borderId="138" xfId="0" applyFont="1" applyFill="1" applyBorder="1"/>
    <xf numFmtId="0" fontId="20" fillId="11" borderId="44" xfId="0" applyFont="1" applyFill="1" applyBorder="1"/>
    <xf numFmtId="0" fontId="8" fillId="18" borderId="2" xfId="0" applyFont="1" applyFill="1" applyBorder="1"/>
    <xf numFmtId="0" fontId="8" fillId="7" borderId="40" xfId="0" applyFont="1" applyFill="1" applyBorder="1"/>
    <xf numFmtId="3" fontId="21" fillId="17" borderId="42" xfId="0" applyNumberFormat="1" applyFont="1" applyFill="1" applyBorder="1" applyAlignment="1">
      <alignment horizontal="right"/>
    </xf>
    <xf numFmtId="0" fontId="38" fillId="7" borderId="40" xfId="0" applyFont="1" applyFill="1" applyBorder="1" applyAlignment="1"/>
    <xf numFmtId="0" fontId="35" fillId="0" borderId="0" xfId="0" applyFont="1" applyFill="1" applyBorder="1"/>
    <xf numFmtId="3" fontId="21" fillId="0" borderId="69" xfId="0" applyNumberFormat="1" applyFont="1" applyBorder="1" applyAlignment="1">
      <alignment horizontal="right"/>
    </xf>
    <xf numFmtId="0" fontId="14" fillId="6" borderId="147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21" fillId="6" borderId="45" xfId="0" applyNumberFormat="1" applyFont="1" applyFill="1" applyBorder="1" applyAlignment="1">
      <alignment horizontal="right"/>
    </xf>
    <xf numFmtId="3" fontId="14" fillId="6" borderId="147" xfId="0" applyNumberFormat="1" applyFont="1" applyFill="1" applyBorder="1" applyAlignment="1">
      <alignment horizontal="center" vertical="center" wrapText="1"/>
    </xf>
    <xf numFmtId="3" fontId="25" fillId="0" borderId="131" xfId="0" applyNumberFormat="1" applyFont="1" applyFill="1" applyBorder="1" applyAlignment="1"/>
    <xf numFmtId="3" fontId="18" fillId="0" borderId="29" xfId="0" applyNumberFormat="1" applyFont="1" applyFill="1" applyBorder="1" applyAlignment="1">
      <alignment horizontal="center" vertical="center" wrapText="1"/>
    </xf>
    <xf numFmtId="3" fontId="21" fillId="0" borderId="43" xfId="0" applyNumberFormat="1" applyFont="1" applyFill="1" applyBorder="1" applyAlignment="1">
      <alignment horizontal="right"/>
    </xf>
    <xf numFmtId="0" fontId="38" fillId="21" borderId="30" xfId="0" applyFont="1" applyFill="1" applyBorder="1" applyAlignment="1"/>
    <xf numFmtId="0" fontId="13" fillId="0" borderId="31" xfId="0" applyFont="1" applyBorder="1" applyAlignment="1">
      <alignment horizontal="center"/>
    </xf>
    <xf numFmtId="0" fontId="13" fillId="0" borderId="114" xfId="0" applyFont="1" applyBorder="1" applyAlignment="1">
      <alignment horizontal="center"/>
    </xf>
    <xf numFmtId="3" fontId="21" fillId="17" borderId="34" xfId="0" applyNumberFormat="1" applyFont="1" applyFill="1" applyBorder="1" applyAlignment="1">
      <alignment horizontal="right"/>
    </xf>
    <xf numFmtId="0" fontId="20" fillId="0" borderId="51" xfId="0" applyFont="1" applyFill="1" applyBorder="1"/>
    <xf numFmtId="0" fontId="31" fillId="16" borderId="43" xfId="0" applyFont="1" applyFill="1" applyBorder="1"/>
    <xf numFmtId="0" fontId="29" fillId="17" borderId="43" xfId="0" applyFont="1" applyFill="1" applyBorder="1" applyAlignment="1">
      <alignment horizontal="left" wrapText="1"/>
    </xf>
    <xf numFmtId="0" fontId="40" fillId="0" borderId="136" xfId="0" applyFont="1" applyBorder="1" applyAlignment="1">
      <alignment horizontal="left" wrapText="1"/>
    </xf>
    <xf numFmtId="0" fontId="8" fillId="0" borderId="137" xfId="0" applyFont="1" applyFill="1" applyBorder="1"/>
    <xf numFmtId="0" fontId="40" fillId="0" borderId="137" xfId="0" applyFont="1" applyBorder="1" applyAlignment="1">
      <alignment horizontal="left" wrapText="1"/>
    </xf>
    <xf numFmtId="0" fontId="8" fillId="4" borderId="41" xfId="0" applyFont="1" applyFill="1" applyBorder="1" applyAlignment="1">
      <alignment horizontal="left" vertical="center" wrapText="1"/>
    </xf>
    <xf numFmtId="0" fontId="13" fillId="0" borderId="136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3" fontId="21" fillId="0" borderId="41" xfId="0" applyNumberFormat="1" applyFont="1" applyFill="1" applyBorder="1" applyAlignment="1"/>
    <xf numFmtId="3" fontId="21" fillId="17" borderId="109" xfId="0" applyNumberFormat="1" applyFont="1" applyFill="1" applyBorder="1" applyAlignment="1">
      <alignment horizontal="right"/>
    </xf>
    <xf numFmtId="3" fontId="21" fillId="22" borderId="41" xfId="0" applyNumberFormat="1" applyFont="1" applyFill="1" applyBorder="1" applyAlignment="1"/>
    <xf numFmtId="3" fontId="21" fillId="5" borderId="109" xfId="0" applyNumberFormat="1" applyFont="1" applyFill="1" applyBorder="1" applyAlignment="1">
      <alignment horizontal="right"/>
    </xf>
    <xf numFmtId="3" fontId="23" fillId="17" borderId="109" xfId="0" applyNumberFormat="1" applyFont="1" applyFill="1" applyBorder="1" applyAlignment="1">
      <alignment horizontal="right"/>
    </xf>
    <xf numFmtId="3" fontId="21" fillId="6" borderId="136" xfId="0" applyNumberFormat="1" applyFont="1" applyFill="1" applyBorder="1" applyAlignment="1">
      <alignment horizontal="right"/>
    </xf>
    <xf numFmtId="3" fontId="21" fillId="6" borderId="109" xfId="0" applyNumberFormat="1" applyFont="1" applyFill="1" applyBorder="1" applyAlignment="1">
      <alignment horizontal="right"/>
    </xf>
    <xf numFmtId="3" fontId="21" fillId="22" borderId="51" xfId="0" applyNumberFormat="1" applyFont="1" applyFill="1" applyBorder="1" applyAlignment="1"/>
    <xf numFmtId="3" fontId="21" fillId="22" borderId="57" xfId="0" applyNumberFormat="1" applyFont="1" applyFill="1" applyBorder="1" applyAlignment="1"/>
    <xf numFmtId="3" fontId="22" fillId="22" borderId="56" xfId="0" applyNumberFormat="1" applyFont="1" applyFill="1" applyBorder="1" applyAlignment="1"/>
    <xf numFmtId="3" fontId="21" fillId="0" borderId="56" xfId="0" applyNumberFormat="1" applyFont="1" applyFill="1" applyBorder="1" applyAlignment="1"/>
    <xf numFmtId="3" fontId="21" fillId="0" borderId="58" xfId="0" applyNumberFormat="1" applyFont="1" applyFill="1" applyBorder="1" applyAlignment="1"/>
    <xf numFmtId="3" fontId="21" fillId="12" borderId="55" xfId="0" applyNumberFormat="1" applyFont="1" applyFill="1" applyBorder="1" applyAlignment="1"/>
    <xf numFmtId="3" fontId="21" fillId="0" borderId="150" xfId="0" applyNumberFormat="1" applyFont="1" applyFill="1" applyBorder="1" applyAlignment="1"/>
    <xf numFmtId="3" fontId="21" fillId="12" borderId="57" xfId="0" applyNumberFormat="1" applyFont="1" applyFill="1" applyBorder="1" applyAlignment="1"/>
    <xf numFmtId="3" fontId="21" fillId="0" borderId="52" xfId="0" applyNumberFormat="1" applyFont="1" applyFill="1" applyBorder="1" applyAlignment="1"/>
    <xf numFmtId="0" fontId="38" fillId="14" borderId="30" xfId="0" applyFont="1" applyFill="1" applyBorder="1" applyAlignment="1"/>
    <xf numFmtId="0" fontId="8" fillId="15" borderId="90" xfId="0" applyFont="1" applyFill="1" applyBorder="1" applyAlignment="1">
      <alignment horizontal="left" wrapText="1"/>
    </xf>
    <xf numFmtId="0" fontId="13" fillId="0" borderId="94" xfId="0" applyFont="1" applyBorder="1" applyAlignment="1">
      <alignment horizontal="center"/>
    </xf>
    <xf numFmtId="0" fontId="13" fillId="0" borderId="139" xfId="0" applyFont="1" applyBorder="1" applyAlignment="1">
      <alignment horizontal="center"/>
    </xf>
    <xf numFmtId="3" fontId="26" fillId="0" borderId="139" xfId="0" applyNumberFormat="1" applyFont="1" applyBorder="1" applyAlignment="1">
      <alignment horizontal="right"/>
    </xf>
    <xf numFmtId="3" fontId="27" fillId="12" borderId="151" xfId="0" applyNumberFormat="1" applyFont="1" applyFill="1" applyBorder="1" applyAlignment="1">
      <alignment horizontal="right"/>
    </xf>
    <xf numFmtId="3" fontId="25" fillId="0" borderId="139" xfId="0" applyNumberFormat="1" applyFont="1" applyBorder="1" applyAlignment="1">
      <alignment horizontal="right"/>
    </xf>
    <xf numFmtId="3" fontId="25" fillId="12" borderId="152" xfId="0" applyNumberFormat="1" applyFont="1" applyFill="1" applyBorder="1" applyAlignment="1">
      <alignment horizontal="right"/>
    </xf>
    <xf numFmtId="3" fontId="25" fillId="0" borderId="90" xfId="0" applyNumberFormat="1" applyFont="1" applyBorder="1" applyAlignment="1">
      <alignment horizontal="right"/>
    </xf>
    <xf numFmtId="3" fontId="21" fillId="0" borderId="151" xfId="0" applyNumberFormat="1" applyFont="1" applyBorder="1" applyAlignment="1">
      <alignment horizontal="right"/>
    </xf>
    <xf numFmtId="3" fontId="21" fillId="0" borderId="153" xfId="0" applyNumberFormat="1" applyFont="1" applyBorder="1" applyAlignment="1">
      <alignment horizontal="right"/>
    </xf>
    <xf numFmtId="3" fontId="21" fillId="5" borderId="151" xfId="0" applyNumberFormat="1" applyFont="1" applyFill="1" applyBorder="1" applyAlignment="1">
      <alignment horizontal="right"/>
    </xf>
    <xf numFmtId="3" fontId="22" fillId="5" borderId="154" xfId="0" applyNumberFormat="1" applyFont="1" applyFill="1" applyBorder="1" applyAlignment="1">
      <alignment horizontal="right"/>
    </xf>
    <xf numFmtId="0" fontId="25" fillId="0" borderId="154" xfId="0" applyFont="1" applyBorder="1" applyAlignment="1">
      <alignment horizontal="right"/>
    </xf>
    <xf numFmtId="3" fontId="25" fillId="0" borderId="154" xfId="0" applyNumberFormat="1" applyFont="1" applyBorder="1" applyAlignment="1">
      <alignment horizontal="right"/>
    </xf>
    <xf numFmtId="3" fontId="25" fillId="12" borderId="151" xfId="0" applyNumberFormat="1" applyFont="1" applyFill="1" applyBorder="1" applyAlignment="1">
      <alignment horizontal="right"/>
    </xf>
    <xf numFmtId="3" fontId="25" fillId="0" borderId="155" xfId="0" applyNumberFormat="1" applyFont="1" applyBorder="1" applyAlignment="1">
      <alignment horizontal="right"/>
    </xf>
    <xf numFmtId="0" fontId="30" fillId="0" borderId="85" xfId="0" applyFont="1" applyBorder="1" applyAlignment="1">
      <alignment horizontal="center"/>
    </xf>
    <xf numFmtId="0" fontId="30" fillId="0" borderId="86" xfId="0" applyFont="1" applyBorder="1" applyAlignment="1">
      <alignment horizontal="center"/>
    </xf>
    <xf numFmtId="0" fontId="30" fillId="0" borderId="101" xfId="0" applyFont="1" applyBorder="1" applyAlignment="1">
      <alignment horizontal="center"/>
    </xf>
    <xf numFmtId="3" fontId="25" fillId="0" borderId="156" xfId="0" applyNumberFormat="1" applyFont="1" applyFill="1" applyBorder="1" applyAlignment="1"/>
    <xf numFmtId="0" fontId="8" fillId="0" borderId="30" xfId="0" applyFont="1" applyFill="1" applyBorder="1" applyAlignment="1"/>
    <xf numFmtId="0" fontId="29" fillId="0" borderId="30" xfId="0" applyFont="1" applyBorder="1" applyAlignment="1">
      <alignment horizontal="left" wrapText="1"/>
    </xf>
    <xf numFmtId="3" fontId="21" fillId="0" borderId="132" xfId="0" applyNumberFormat="1" applyFont="1" applyFill="1" applyBorder="1" applyAlignment="1"/>
    <xf numFmtId="3" fontId="21" fillId="0" borderId="74" xfId="0" applyNumberFormat="1" applyFont="1" applyFill="1" applyBorder="1" applyAlignment="1"/>
    <xf numFmtId="3" fontId="21" fillId="0" borderId="32" xfId="0" applyNumberFormat="1" applyFont="1" applyFill="1" applyBorder="1" applyAlignment="1"/>
    <xf numFmtId="3" fontId="25" fillId="5" borderId="113" xfId="0" applyNumberFormat="1" applyFont="1" applyFill="1" applyBorder="1" applyAlignment="1"/>
    <xf numFmtId="3" fontId="22" fillId="5" borderId="3" xfId="0" applyNumberFormat="1" applyFont="1" applyFill="1" applyBorder="1" applyAlignment="1"/>
    <xf numFmtId="3" fontId="25" fillId="0" borderId="158" xfId="0" applyNumberFormat="1" applyFont="1" applyFill="1" applyBorder="1" applyAlignment="1"/>
    <xf numFmtId="0" fontId="35" fillId="0" borderId="0" xfId="0" applyFont="1" applyBorder="1"/>
    <xf numFmtId="0" fontId="0" fillId="0" borderId="0" xfId="0" applyFont="1" applyBorder="1"/>
    <xf numFmtId="0" fontId="8" fillId="21" borderId="43" xfId="0" applyFont="1" applyFill="1" applyBorder="1"/>
    <xf numFmtId="0" fontId="8" fillId="0" borderId="43" xfId="0" applyFont="1" applyBorder="1" applyAlignment="1">
      <alignment horizontal="left" wrapText="1"/>
    </xf>
    <xf numFmtId="0" fontId="13" fillId="0" borderId="160" xfId="0" applyFont="1" applyBorder="1" applyAlignment="1">
      <alignment horizontal="center"/>
    </xf>
    <xf numFmtId="0" fontId="13" fillId="0" borderId="161" xfId="0" applyFont="1" applyBorder="1" applyAlignment="1">
      <alignment horizontal="center"/>
    </xf>
    <xf numFmtId="0" fontId="13" fillId="0" borderId="162" xfId="0" applyFont="1" applyBorder="1" applyAlignment="1">
      <alignment horizontal="center"/>
    </xf>
    <xf numFmtId="3" fontId="21" fillId="17" borderId="163" xfId="0" applyNumberFormat="1" applyFont="1" applyFill="1" applyBorder="1" applyAlignment="1">
      <alignment horizontal="right"/>
    </xf>
    <xf numFmtId="3" fontId="21" fillId="17" borderId="164" xfId="0" applyNumberFormat="1" applyFont="1" applyFill="1" applyBorder="1" applyAlignment="1">
      <alignment horizontal="right"/>
    </xf>
    <xf numFmtId="3" fontId="21" fillId="5" borderId="163" xfId="0" applyNumberFormat="1" applyFont="1" applyFill="1" applyBorder="1" applyAlignment="1">
      <alignment horizontal="right"/>
    </xf>
    <xf numFmtId="3" fontId="22" fillId="5" borderId="161" xfId="0" applyNumberFormat="1" applyFont="1" applyFill="1" applyBorder="1" applyAlignment="1">
      <alignment horizontal="right"/>
    </xf>
    <xf numFmtId="3" fontId="21" fillId="17" borderId="161" xfId="0" applyNumberFormat="1" applyFont="1" applyFill="1" applyBorder="1" applyAlignment="1">
      <alignment horizontal="right"/>
    </xf>
    <xf numFmtId="3" fontId="21" fillId="6" borderId="160" xfId="0" applyNumberFormat="1" applyFont="1" applyFill="1" applyBorder="1" applyAlignment="1">
      <alignment horizontal="right"/>
    </xf>
    <xf numFmtId="3" fontId="21" fillId="17" borderId="162" xfId="0" applyNumberFormat="1" applyFont="1" applyFill="1" applyBorder="1" applyAlignment="1">
      <alignment horizontal="right"/>
    </xf>
    <xf numFmtId="3" fontId="21" fillId="6" borderId="163" xfId="0" applyNumberFormat="1" applyFont="1" applyFill="1" applyBorder="1" applyAlignment="1">
      <alignment horizontal="right"/>
    </xf>
    <xf numFmtId="3" fontId="21" fillId="17" borderId="46" xfId="0" applyNumberFormat="1" applyFont="1" applyFill="1" applyBorder="1" applyAlignment="1">
      <alignment horizontal="right"/>
    </xf>
    <xf numFmtId="0" fontId="0" fillId="0" borderId="0" xfId="0" applyBorder="1"/>
    <xf numFmtId="0" fontId="8" fillId="21" borderId="107" xfId="0" applyFont="1" applyFill="1" applyBorder="1"/>
    <xf numFmtId="0" fontId="8" fillId="0" borderId="107" xfId="0" applyFont="1" applyBorder="1" applyAlignment="1">
      <alignment horizontal="left" wrapText="1"/>
    </xf>
    <xf numFmtId="0" fontId="13" fillId="0" borderId="165" xfId="0" applyFont="1" applyBorder="1" applyAlignment="1">
      <alignment horizontal="center"/>
    </xf>
    <xf numFmtId="0" fontId="13" fillId="0" borderId="166" xfId="0" applyFont="1" applyBorder="1" applyAlignment="1">
      <alignment horizontal="center"/>
    </xf>
    <xf numFmtId="0" fontId="13" fillId="0" borderId="167" xfId="0" applyFont="1" applyBorder="1" applyAlignment="1">
      <alignment horizontal="center"/>
    </xf>
    <xf numFmtId="3" fontId="21" fillId="17" borderId="168" xfId="0" applyNumberFormat="1" applyFont="1" applyFill="1" applyBorder="1" applyAlignment="1">
      <alignment horizontal="right"/>
    </xf>
    <xf numFmtId="3" fontId="21" fillId="17" borderId="169" xfId="0" applyNumberFormat="1" applyFont="1" applyFill="1" applyBorder="1" applyAlignment="1">
      <alignment horizontal="right"/>
    </xf>
    <xf numFmtId="3" fontId="21" fillId="5" borderId="170" xfId="0" applyNumberFormat="1" applyFont="1" applyFill="1" applyBorder="1" applyAlignment="1">
      <alignment horizontal="right"/>
    </xf>
    <xf numFmtId="3" fontId="22" fillId="5" borderId="47" xfId="0" applyNumberFormat="1" applyFont="1" applyFill="1" applyBorder="1" applyAlignment="1">
      <alignment horizontal="right"/>
    </xf>
    <xf numFmtId="3" fontId="21" fillId="6" borderId="171" xfId="0" applyNumberFormat="1" applyFont="1" applyFill="1" applyBorder="1" applyAlignment="1">
      <alignment horizontal="right"/>
    </xf>
    <xf numFmtId="3" fontId="21" fillId="6" borderId="170" xfId="0" applyNumberFormat="1" applyFont="1" applyFill="1" applyBorder="1" applyAlignment="1">
      <alignment horizontal="right"/>
    </xf>
    <xf numFmtId="0" fontId="8" fillId="21" borderId="51" xfId="0" applyFont="1" applyFill="1" applyBorder="1"/>
    <xf numFmtId="0" fontId="29" fillId="0" borderId="84" xfId="1" applyFont="1" applyFill="1" applyBorder="1" applyAlignment="1">
      <alignment wrapText="1"/>
    </xf>
    <xf numFmtId="0" fontId="13" fillId="0" borderId="55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150" xfId="0" applyFont="1" applyBorder="1" applyAlignment="1">
      <alignment horizontal="center"/>
    </xf>
    <xf numFmtId="3" fontId="21" fillId="0" borderId="51" xfId="0" applyNumberFormat="1" applyFont="1" applyFill="1" applyBorder="1" applyAlignment="1"/>
    <xf numFmtId="3" fontId="21" fillId="0" borderId="57" xfId="0" applyNumberFormat="1" applyFont="1" applyFill="1" applyBorder="1" applyAlignment="1"/>
    <xf numFmtId="3" fontId="21" fillId="17" borderId="51" xfId="0" applyNumberFormat="1" applyFont="1" applyFill="1" applyBorder="1" applyAlignment="1">
      <alignment horizontal="right"/>
    </xf>
    <xf numFmtId="0" fontId="20" fillId="7" borderId="162" xfId="0" applyFont="1" applyFill="1" applyBorder="1"/>
    <xf numFmtId="0" fontId="0" fillId="0" borderId="4" xfId="0" applyFont="1" applyBorder="1"/>
    <xf numFmtId="0" fontId="13" fillId="0" borderId="2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3" fontId="21" fillId="0" borderId="174" xfId="0" applyNumberFormat="1" applyFont="1" applyBorder="1" applyAlignment="1">
      <alignment horizontal="right"/>
    </xf>
    <xf numFmtId="3" fontId="21" fillId="0" borderId="44" xfId="0" applyNumberFormat="1" applyFont="1" applyBorder="1" applyAlignment="1">
      <alignment horizontal="right"/>
    </xf>
    <xf numFmtId="3" fontId="21" fillId="5" borderId="43" xfId="0" applyNumberFormat="1" applyFont="1" applyFill="1" applyBorder="1" applyAlignment="1">
      <alignment horizontal="right"/>
    </xf>
    <xf numFmtId="0" fontId="25" fillId="0" borderId="39" xfId="0" applyFont="1" applyBorder="1" applyAlignment="1">
      <alignment horizontal="right"/>
    </xf>
    <xf numFmtId="3" fontId="26" fillId="0" borderId="40" xfId="0" applyNumberFormat="1" applyFont="1" applyBorder="1" applyAlignment="1">
      <alignment horizontal="right"/>
    </xf>
    <xf numFmtId="3" fontId="27" fillId="12" borderId="45" xfId="0" applyNumberFormat="1" applyFont="1" applyFill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40" xfId="0" applyNumberFormat="1" applyFont="1" applyBorder="1" applyAlignment="1">
      <alignment horizontal="right"/>
    </xf>
    <xf numFmtId="3" fontId="25" fillId="12" borderId="45" xfId="0" applyNumberFormat="1" applyFont="1" applyFill="1" applyBorder="1" applyAlignment="1">
      <alignment horizontal="right"/>
    </xf>
    <xf numFmtId="3" fontId="41" fillId="0" borderId="0" xfId="0" applyNumberFormat="1" applyFont="1" applyFill="1" applyBorder="1" applyAlignment="1"/>
    <xf numFmtId="3" fontId="27" fillId="0" borderId="0" xfId="0" applyNumberFormat="1" applyFont="1" applyFill="1" applyBorder="1" applyAlignment="1"/>
    <xf numFmtId="0" fontId="8" fillId="13" borderId="43" xfId="0" applyFont="1" applyFill="1" applyBorder="1"/>
    <xf numFmtId="0" fontId="24" fillId="13" borderId="46" xfId="0" applyFont="1" applyFill="1" applyBorder="1" applyAlignment="1">
      <alignment horizontal="left" wrapText="1"/>
    </xf>
    <xf numFmtId="0" fontId="13" fillId="0" borderId="170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3" fontId="25" fillId="0" borderId="43" xfId="0" applyNumberFormat="1" applyFont="1" applyBorder="1" applyAlignment="1">
      <alignment horizontal="right"/>
    </xf>
    <xf numFmtId="0" fontId="8" fillId="15" borderId="46" xfId="0" applyFont="1" applyFill="1" applyBorder="1" applyAlignment="1">
      <alignment horizontal="left" wrapText="1"/>
    </xf>
    <xf numFmtId="0" fontId="13" fillId="0" borderId="163" xfId="0" applyFont="1" applyBorder="1" applyAlignment="1">
      <alignment horizontal="center"/>
    </xf>
    <xf numFmtId="3" fontId="21" fillId="0" borderId="163" xfId="0" applyNumberFormat="1" applyFont="1" applyBorder="1" applyAlignment="1">
      <alignment horizontal="right"/>
    </xf>
    <xf numFmtId="3" fontId="21" fillId="0" borderId="164" xfId="0" applyNumberFormat="1" applyFont="1" applyFill="1" applyBorder="1" applyAlignment="1">
      <alignment horizontal="right"/>
    </xf>
    <xf numFmtId="3" fontId="21" fillId="0" borderId="161" xfId="0" applyNumberFormat="1" applyFont="1" applyBorder="1" applyAlignment="1">
      <alignment horizontal="right"/>
    </xf>
    <xf numFmtId="3" fontId="23" fillId="0" borderId="164" xfId="0" applyNumberFormat="1" applyFont="1" applyBorder="1" applyAlignment="1">
      <alignment horizontal="right"/>
    </xf>
    <xf numFmtId="3" fontId="21" fillId="0" borderId="162" xfId="0" applyNumberFormat="1" applyFont="1" applyBorder="1" applyAlignment="1">
      <alignment horizontal="right"/>
    </xf>
    <xf numFmtId="3" fontId="21" fillId="0" borderId="164" xfId="0" applyNumberFormat="1" applyFont="1" applyBorder="1" applyAlignment="1">
      <alignment horizontal="right"/>
    </xf>
    <xf numFmtId="0" fontId="8" fillId="2" borderId="46" xfId="0" applyFont="1" applyFill="1" applyBorder="1" applyAlignment="1">
      <alignment horizontal="left" wrapText="1"/>
    </xf>
    <xf numFmtId="3" fontId="25" fillId="0" borderId="0" xfId="0" applyNumberFormat="1" applyFont="1" applyFill="1" applyBorder="1" applyAlignment="1"/>
    <xf numFmtId="0" fontId="24" fillId="0" borderId="46" xfId="0" applyFont="1" applyFill="1" applyBorder="1" applyAlignment="1">
      <alignment horizontal="left" wrapText="1"/>
    </xf>
    <xf numFmtId="0" fontId="24" fillId="0" borderId="46" xfId="0" applyFont="1" applyBorder="1" applyAlignment="1">
      <alignment horizontal="left" wrapText="1"/>
    </xf>
    <xf numFmtId="0" fontId="4" fillId="0" borderId="0" xfId="0" applyFont="1" applyBorder="1"/>
    <xf numFmtId="0" fontId="8" fillId="23" borderId="43" xfId="0" applyFont="1" applyFill="1" applyBorder="1"/>
    <xf numFmtId="0" fontId="8" fillId="3" borderId="46" xfId="0" applyFont="1" applyFill="1" applyBorder="1" applyAlignment="1">
      <alignment horizontal="left" wrapText="1"/>
    </xf>
    <xf numFmtId="0" fontId="28" fillId="0" borderId="49" xfId="0" applyFont="1" applyBorder="1"/>
    <xf numFmtId="0" fontId="42" fillId="0" borderId="0" xfId="0" applyFont="1"/>
    <xf numFmtId="0" fontId="42" fillId="0" borderId="0" xfId="0" applyFont="1" applyBorder="1"/>
    <xf numFmtId="0" fontId="42" fillId="0" borderId="50" xfId="0" applyFont="1" applyBorder="1"/>
    <xf numFmtId="0" fontId="43" fillId="0" borderId="0" xfId="0" applyFont="1"/>
    <xf numFmtId="0" fontId="8" fillId="23" borderId="51" xfId="0" applyFont="1" applyFill="1" applyBorder="1"/>
    <xf numFmtId="0" fontId="8" fillId="3" borderId="52" xfId="0" applyFont="1" applyFill="1" applyBorder="1" applyAlignment="1">
      <alignment horizontal="left" wrapText="1"/>
    </xf>
    <xf numFmtId="0" fontId="13" fillId="0" borderId="5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3" fontId="21" fillId="0" borderId="175" xfId="0" applyNumberFormat="1" applyFont="1" applyBorder="1" applyAlignment="1">
      <alignment horizontal="right"/>
    </xf>
    <xf numFmtId="3" fontId="21" fillId="0" borderId="176" xfId="0" applyNumberFormat="1" applyFont="1" applyBorder="1" applyAlignment="1">
      <alignment horizontal="right"/>
    </xf>
    <xf numFmtId="3" fontId="21" fillId="5" borderId="55" xfId="0" applyNumberFormat="1" applyFont="1" applyFill="1" applyBorder="1" applyAlignment="1">
      <alignment horizontal="right"/>
    </xf>
    <xf numFmtId="3" fontId="22" fillId="5" borderId="56" xfId="0" applyNumberFormat="1" applyFont="1" applyFill="1" applyBorder="1" applyAlignment="1">
      <alignment horizontal="right"/>
    </xf>
    <xf numFmtId="0" fontId="25" fillId="0" borderId="57" xfId="0" applyFont="1" applyBorder="1" applyAlignment="1">
      <alignment horizontal="right"/>
    </xf>
    <xf numFmtId="3" fontId="25" fillId="0" borderId="58" xfId="0" applyNumberFormat="1" applyFont="1" applyBorder="1" applyAlignment="1">
      <alignment horizontal="right"/>
    </xf>
    <xf numFmtId="3" fontId="27" fillId="12" borderId="55" xfId="0" applyNumberFormat="1" applyFont="1" applyFill="1" applyBorder="1" applyAlignment="1">
      <alignment horizontal="right"/>
    </xf>
    <xf numFmtId="3" fontId="25" fillId="0" borderId="56" xfId="0" applyNumberFormat="1" applyFont="1" applyBorder="1" applyAlignment="1">
      <alignment horizontal="right"/>
    </xf>
    <xf numFmtId="3" fontId="25" fillId="12" borderId="55" xfId="0" applyNumberFormat="1" applyFont="1" applyFill="1" applyBorder="1" applyAlignment="1">
      <alignment horizontal="right"/>
    </xf>
    <xf numFmtId="3" fontId="25" fillId="0" borderId="51" xfId="0" applyNumberFormat="1" applyFont="1" applyBorder="1" applyAlignment="1">
      <alignment horizontal="right"/>
    </xf>
    <xf numFmtId="0" fontId="8" fillId="15" borderId="43" xfId="0" applyFont="1" applyFill="1" applyBorder="1" applyAlignment="1">
      <alignment horizontal="left" wrapText="1"/>
    </xf>
    <xf numFmtId="0" fontId="8" fillId="13" borderId="60" xfId="0" applyFont="1" applyFill="1" applyBorder="1"/>
    <xf numFmtId="0" fontId="8" fillId="13" borderId="61" xfId="0" applyFont="1" applyFill="1" applyBorder="1" applyAlignment="1">
      <alignment horizontal="left" wrapText="1"/>
    </xf>
    <xf numFmtId="0" fontId="13" fillId="0" borderId="17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3" fontId="21" fillId="0" borderId="178" xfId="0" applyNumberFormat="1" applyFont="1" applyBorder="1" applyAlignment="1">
      <alignment horizontal="right"/>
    </xf>
    <xf numFmtId="3" fontId="25" fillId="0" borderId="62" xfId="0" applyNumberFormat="1" applyFont="1" applyBorder="1" applyAlignment="1">
      <alignment horizontal="right"/>
    </xf>
    <xf numFmtId="3" fontId="27" fillId="12" borderId="63" xfId="0" applyNumberFormat="1" applyFont="1" applyFill="1" applyBorder="1" applyAlignment="1">
      <alignment horizontal="right"/>
    </xf>
    <xf numFmtId="3" fontId="25" fillId="0" borderId="64" xfId="0" applyNumberFormat="1" applyFont="1" applyBorder="1" applyAlignment="1">
      <alignment horizontal="right"/>
    </xf>
    <xf numFmtId="3" fontId="25" fillId="12" borderId="63" xfId="0" applyNumberFormat="1" applyFont="1" applyFill="1" applyBorder="1" applyAlignment="1">
      <alignment horizontal="right"/>
    </xf>
    <xf numFmtId="3" fontId="25" fillId="0" borderId="60" xfId="0" applyNumberFormat="1" applyFont="1" applyBorder="1" applyAlignment="1">
      <alignment horizontal="right"/>
    </xf>
    <xf numFmtId="0" fontId="8" fillId="0" borderId="60" xfId="0" applyFont="1" applyFill="1" applyBorder="1"/>
    <xf numFmtId="0" fontId="24" fillId="0" borderId="61" xfId="0" applyFont="1" applyBorder="1" applyAlignment="1">
      <alignment horizontal="left" wrapText="1"/>
    </xf>
    <xf numFmtId="3" fontId="21" fillId="0" borderId="60" xfId="0" applyNumberFormat="1" applyFont="1" applyBorder="1" applyAlignment="1">
      <alignment horizontal="right"/>
    </xf>
    <xf numFmtId="3" fontId="22" fillId="5" borderId="64" xfId="0" applyNumberFormat="1" applyFont="1" applyFill="1" applyBorder="1" applyAlignment="1">
      <alignment horizontal="right"/>
    </xf>
    <xf numFmtId="0" fontId="13" fillId="0" borderId="179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3" fontId="26" fillId="0" borderId="39" xfId="0" applyNumberFormat="1" applyFont="1" applyBorder="1" applyAlignment="1">
      <alignment horizontal="right"/>
    </xf>
    <xf numFmtId="0" fontId="8" fillId="3" borderId="43" xfId="0" applyFont="1" applyFill="1" applyBorder="1" applyAlignment="1">
      <alignment horizontal="left" wrapText="1"/>
    </xf>
    <xf numFmtId="3" fontId="25" fillId="0" borderId="39" xfId="0" applyNumberFormat="1" applyFont="1" applyBorder="1" applyAlignment="1">
      <alignment horizontal="right"/>
    </xf>
    <xf numFmtId="0" fontId="28" fillId="0" borderId="0" xfId="0" applyFont="1" applyFill="1" applyBorder="1"/>
    <xf numFmtId="0" fontId="0" fillId="0" borderId="0" xfId="0" applyFill="1"/>
    <xf numFmtId="0" fontId="28" fillId="0" borderId="50" xfId="0" applyFont="1" applyFill="1" applyBorder="1"/>
    <xf numFmtId="0" fontId="8" fillId="24" borderId="43" xfId="0" applyFont="1" applyFill="1" applyBorder="1" applyAlignment="1">
      <alignment horizontal="left" wrapText="1"/>
    </xf>
    <xf numFmtId="0" fontId="24" fillId="0" borderId="43" xfId="0" applyFont="1" applyBorder="1" applyAlignment="1">
      <alignment horizontal="left" wrapText="1"/>
    </xf>
    <xf numFmtId="0" fontId="8" fillId="0" borderId="46" xfId="0" applyFont="1" applyFill="1" applyBorder="1" applyAlignment="1">
      <alignment horizontal="left" wrapText="1"/>
    </xf>
    <xf numFmtId="0" fontId="8" fillId="15" borderId="51" xfId="0" applyFont="1" applyFill="1" applyBorder="1" applyAlignment="1">
      <alignment horizontal="left" wrapText="1"/>
    </xf>
    <xf numFmtId="0" fontId="8" fillId="3" borderId="51" xfId="0" applyFont="1" applyFill="1" applyBorder="1" applyAlignment="1">
      <alignment horizontal="left" wrapText="1"/>
    </xf>
    <xf numFmtId="0" fontId="13" fillId="0" borderId="80" xfId="0" applyFont="1" applyBorder="1" applyAlignment="1">
      <alignment horizontal="center"/>
    </xf>
    <xf numFmtId="0" fontId="13" fillId="0" borderId="73" xfId="0" applyFont="1" applyBorder="1" applyAlignment="1">
      <alignment horizontal="center"/>
    </xf>
    <xf numFmtId="3" fontId="25" fillId="0" borderId="57" xfId="0" applyNumberFormat="1" applyFont="1" applyBorder="1" applyAlignment="1">
      <alignment horizontal="right"/>
    </xf>
    <xf numFmtId="0" fontId="13" fillId="0" borderId="82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3" fontId="21" fillId="0" borderId="180" xfId="0" applyNumberFormat="1" applyFont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8" fillId="0" borderId="43" xfId="0" applyFont="1" applyFill="1" applyBorder="1" applyAlignment="1">
      <alignment horizontal="left" wrapText="1"/>
    </xf>
    <xf numFmtId="0" fontId="13" fillId="0" borderId="181" xfId="0" applyFont="1" applyBorder="1" applyAlignment="1">
      <alignment horizontal="center"/>
    </xf>
    <xf numFmtId="0" fontId="13" fillId="0" borderId="182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3" fontId="21" fillId="0" borderId="183" xfId="0" applyNumberFormat="1" applyFont="1" applyBorder="1" applyAlignment="1">
      <alignment horizontal="right"/>
    </xf>
    <xf numFmtId="3" fontId="25" fillId="0" borderId="49" xfId="0" applyNumberFormat="1" applyFont="1" applyBorder="1" applyAlignment="1">
      <alignment horizontal="right"/>
    </xf>
    <xf numFmtId="3" fontId="25" fillId="12" borderId="184" xfId="0" applyNumberFormat="1" applyFont="1" applyFill="1" applyBorder="1" applyAlignment="1">
      <alignment horizontal="right"/>
    </xf>
    <xf numFmtId="0" fontId="8" fillId="13" borderId="43" xfId="0" applyFont="1" applyFill="1" applyBorder="1" applyAlignment="1">
      <alignment horizontal="left" wrapText="1"/>
    </xf>
    <xf numFmtId="0" fontId="13" fillId="0" borderId="185" xfId="0" applyFont="1" applyBorder="1" applyAlignment="1">
      <alignment horizontal="center"/>
    </xf>
    <xf numFmtId="3" fontId="21" fillId="0" borderId="186" xfId="0" applyNumberFormat="1" applyFont="1" applyBorder="1" applyAlignment="1">
      <alignment horizontal="right"/>
    </xf>
    <xf numFmtId="0" fontId="8" fillId="14" borderId="51" xfId="0" applyFont="1" applyFill="1" applyBorder="1"/>
    <xf numFmtId="0" fontId="8" fillId="4" borderId="51" xfId="0" applyFont="1" applyFill="1" applyBorder="1" applyAlignment="1">
      <alignment horizontal="left" wrapText="1"/>
    </xf>
    <xf numFmtId="0" fontId="13" fillId="0" borderId="96" xfId="0" applyFont="1" applyBorder="1" applyAlignment="1">
      <alignment horizontal="center"/>
    </xf>
    <xf numFmtId="0" fontId="13" fillId="0" borderId="97" xfId="0" applyFont="1" applyBorder="1" applyAlignment="1">
      <alignment horizontal="center"/>
    </xf>
    <xf numFmtId="0" fontId="13" fillId="0" borderId="98" xfId="0" applyFont="1" applyBorder="1" applyAlignment="1">
      <alignment horizontal="center"/>
    </xf>
    <xf numFmtId="3" fontId="21" fillId="0" borderId="99" xfId="0" applyNumberFormat="1" applyFont="1" applyBorder="1" applyAlignment="1">
      <alignment horizontal="right"/>
    </xf>
    <xf numFmtId="3" fontId="22" fillId="5" borderId="97" xfId="0" applyNumberFormat="1" applyFont="1" applyFill="1" applyBorder="1" applyAlignment="1">
      <alignment horizontal="right"/>
    </xf>
    <xf numFmtId="3" fontId="23" fillId="0" borderId="100" xfId="0" applyNumberFormat="1" applyFont="1" applyBorder="1" applyAlignment="1">
      <alignment horizontal="right"/>
    </xf>
    <xf numFmtId="3" fontId="21" fillId="0" borderId="52" xfId="0" applyNumberFormat="1" applyFont="1" applyFill="1" applyBorder="1" applyAlignment="1">
      <alignment horizontal="right"/>
    </xf>
    <xf numFmtId="0" fontId="8" fillId="4" borderId="43" xfId="0" applyFont="1" applyFill="1" applyBorder="1" applyAlignment="1">
      <alignment horizontal="left" wrapText="1"/>
    </xf>
    <xf numFmtId="3" fontId="21" fillId="0" borderId="46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/>
    <xf numFmtId="3" fontId="21" fillId="5" borderId="84" xfId="0" applyNumberFormat="1" applyFont="1" applyFill="1" applyBorder="1" applyAlignment="1">
      <alignment horizontal="right"/>
    </xf>
    <xf numFmtId="3" fontId="21" fillId="0" borderId="47" xfId="0" applyNumberFormat="1" applyFont="1" applyFill="1" applyBorder="1" applyAlignment="1">
      <alignment horizontal="right"/>
    </xf>
    <xf numFmtId="3" fontId="21" fillId="0" borderId="48" xfId="0" applyNumberFormat="1" applyFont="1" applyFill="1" applyBorder="1" applyAlignment="1">
      <alignment horizontal="right"/>
    </xf>
    <xf numFmtId="3" fontId="21" fillId="0" borderId="172" xfId="0" applyNumberFormat="1" applyFont="1" applyFill="1" applyBorder="1" applyAlignment="1">
      <alignment horizontal="right"/>
    </xf>
    <xf numFmtId="3" fontId="21" fillId="0" borderId="159" xfId="0" applyNumberFormat="1" applyFont="1" applyFill="1" applyBorder="1" applyAlignment="1">
      <alignment horizontal="right"/>
    </xf>
    <xf numFmtId="0" fontId="8" fillId="8" borderId="43" xfId="0" applyFont="1" applyFill="1" applyBorder="1" applyAlignment="1"/>
    <xf numFmtId="3" fontId="21" fillId="0" borderId="163" xfId="0" applyNumberFormat="1" applyFont="1" applyFill="1" applyBorder="1" applyAlignment="1">
      <alignment horizontal="right"/>
    </xf>
    <xf numFmtId="3" fontId="21" fillId="0" borderId="161" xfId="0" applyNumberFormat="1" applyFont="1" applyFill="1" applyBorder="1" applyAlignment="1">
      <alignment horizontal="right"/>
    </xf>
    <xf numFmtId="3" fontId="21" fillId="0" borderId="162" xfId="0" applyNumberFormat="1" applyFont="1" applyFill="1" applyBorder="1" applyAlignment="1">
      <alignment horizontal="right"/>
    </xf>
    <xf numFmtId="0" fontId="20" fillId="20" borderId="3" xfId="0" applyFont="1" applyFill="1" applyBorder="1"/>
    <xf numFmtId="0" fontId="20" fillId="20" borderId="2" xfId="0" applyFont="1" applyFill="1" applyBorder="1"/>
    <xf numFmtId="3" fontId="44" fillId="5" borderId="51" xfId="0" applyNumberFormat="1" applyFont="1" applyFill="1" applyBorder="1" applyAlignment="1">
      <alignment horizontal="right"/>
    </xf>
    <xf numFmtId="3" fontId="44" fillId="5" borderId="99" xfId="0" applyNumberFormat="1" applyFont="1" applyFill="1" applyBorder="1" applyAlignment="1">
      <alignment horizontal="right"/>
    </xf>
    <xf numFmtId="3" fontId="45" fillId="5" borderId="97" xfId="0" applyNumberFormat="1" applyFont="1" applyFill="1" applyBorder="1" applyAlignment="1">
      <alignment horizontal="right"/>
    </xf>
    <xf numFmtId="0" fontId="44" fillId="0" borderId="97" xfId="0" applyFont="1" applyBorder="1" applyAlignment="1">
      <alignment horizontal="right"/>
    </xf>
    <xf numFmtId="3" fontId="44" fillId="0" borderId="100" xfId="0" applyNumberFormat="1" applyFont="1" applyBorder="1" applyAlignment="1">
      <alignment horizontal="right"/>
    </xf>
    <xf numFmtId="3" fontId="44" fillId="6" borderId="96" xfId="0" applyNumberFormat="1" applyFont="1" applyFill="1" applyBorder="1" applyAlignment="1">
      <alignment horizontal="right"/>
    </xf>
    <xf numFmtId="3" fontId="44" fillId="0" borderId="97" xfId="0" applyNumberFormat="1" applyFont="1" applyBorder="1" applyAlignment="1">
      <alignment horizontal="right"/>
    </xf>
    <xf numFmtId="3" fontId="44" fillId="0" borderId="98" xfId="0" applyNumberFormat="1" applyFont="1" applyBorder="1" applyAlignment="1">
      <alignment horizontal="right"/>
    </xf>
    <xf numFmtId="3" fontId="44" fillId="6" borderId="99" xfId="0" applyNumberFormat="1" applyFont="1" applyFill="1" applyBorder="1" applyAlignment="1">
      <alignment horizontal="right"/>
    </xf>
    <xf numFmtId="3" fontId="44" fillId="0" borderId="52" xfId="0" applyNumberFormat="1" applyFont="1" applyBorder="1" applyAlignment="1">
      <alignment horizontal="right"/>
    </xf>
    <xf numFmtId="3" fontId="44" fillId="0" borderId="43" xfId="0" applyNumberFormat="1" applyFont="1" applyBorder="1" applyAlignment="1">
      <alignment horizontal="right"/>
    </xf>
    <xf numFmtId="0" fontId="44" fillId="0" borderId="163" xfId="0" applyFont="1" applyBorder="1" applyAlignment="1">
      <alignment horizontal="right"/>
    </xf>
    <xf numFmtId="0" fontId="44" fillId="0" borderId="164" xfId="0" applyFont="1" applyBorder="1" applyAlignment="1">
      <alignment horizontal="right"/>
    </xf>
    <xf numFmtId="3" fontId="44" fillId="5" borderId="43" xfId="0" applyNumberFormat="1" applyFont="1" applyFill="1" applyBorder="1" applyAlignment="1">
      <alignment horizontal="right"/>
    </xf>
    <xf numFmtId="3" fontId="44" fillId="5" borderId="163" xfId="0" applyNumberFormat="1" applyFont="1" applyFill="1" applyBorder="1" applyAlignment="1">
      <alignment horizontal="right"/>
    </xf>
    <xf numFmtId="3" fontId="45" fillId="5" borderId="161" xfId="0" applyNumberFormat="1" applyFont="1" applyFill="1" applyBorder="1" applyAlignment="1">
      <alignment horizontal="right"/>
    </xf>
    <xf numFmtId="0" fontId="44" fillId="0" borderId="161" xfId="0" applyFont="1" applyBorder="1" applyAlignment="1">
      <alignment horizontal="right"/>
    </xf>
    <xf numFmtId="3" fontId="44" fillId="0" borderId="164" xfId="0" applyNumberFormat="1" applyFont="1" applyBorder="1" applyAlignment="1">
      <alignment horizontal="right"/>
    </xf>
    <xf numFmtId="3" fontId="44" fillId="6" borderId="160" xfId="0" applyNumberFormat="1" applyFont="1" applyFill="1" applyBorder="1" applyAlignment="1">
      <alignment horizontal="right"/>
    </xf>
    <xf numFmtId="3" fontId="44" fillId="0" borderId="161" xfId="0" applyNumberFormat="1" applyFont="1" applyBorder="1" applyAlignment="1">
      <alignment horizontal="right"/>
    </xf>
    <xf numFmtId="3" fontId="44" fillId="0" borderId="162" xfId="0" applyNumberFormat="1" applyFont="1" applyBorder="1" applyAlignment="1">
      <alignment horizontal="right"/>
    </xf>
    <xf numFmtId="3" fontId="44" fillId="6" borderId="163" xfId="0" applyNumberFormat="1" applyFont="1" applyFill="1" applyBorder="1" applyAlignment="1">
      <alignment horizontal="right"/>
    </xf>
    <xf numFmtId="3" fontId="44" fillId="0" borderId="46" xfId="0" applyNumberFormat="1" applyFont="1" applyBorder="1" applyAlignment="1">
      <alignment horizontal="right"/>
    </xf>
    <xf numFmtId="0" fontId="8" fillId="23" borderId="84" xfId="0" applyFont="1" applyFill="1" applyBorder="1" applyAlignment="1"/>
    <xf numFmtId="0" fontId="8" fillId="25" borderId="84" xfId="0" applyFont="1" applyFill="1" applyBorder="1" applyAlignment="1">
      <alignment horizontal="left" wrapText="1"/>
    </xf>
    <xf numFmtId="0" fontId="13" fillId="0" borderId="171" xfId="0" applyFont="1" applyBorder="1" applyAlignment="1">
      <alignment horizontal="center"/>
    </xf>
    <xf numFmtId="0" fontId="13" fillId="0" borderId="172" xfId="0" applyFont="1" applyBorder="1" applyAlignment="1">
      <alignment horizontal="center"/>
    </xf>
    <xf numFmtId="3" fontId="21" fillId="0" borderId="84" xfId="0" applyNumberFormat="1" applyFont="1" applyFill="1" applyBorder="1" applyAlignment="1">
      <alignment horizontal="right"/>
    </xf>
    <xf numFmtId="3" fontId="21" fillId="0" borderId="170" xfId="0" applyNumberFormat="1" applyFont="1" applyFill="1" applyBorder="1" applyAlignment="1">
      <alignment horizontal="right"/>
    </xf>
    <xf numFmtId="3" fontId="21" fillId="17" borderId="0" xfId="0" applyNumberFormat="1" applyFont="1" applyFill="1" applyBorder="1" applyAlignment="1"/>
    <xf numFmtId="0" fontId="20" fillId="7" borderId="54" xfId="0" applyFont="1" applyFill="1" applyBorder="1"/>
    <xf numFmtId="0" fontId="8" fillId="21" borderId="129" xfId="0" applyFont="1" applyFill="1" applyBorder="1"/>
    <xf numFmtId="0" fontId="8" fillId="0" borderId="129" xfId="0" applyFont="1" applyBorder="1" applyAlignment="1">
      <alignment horizontal="left" wrapText="1"/>
    </xf>
    <xf numFmtId="0" fontId="13" fillId="0" borderId="130" xfId="0" applyFont="1" applyBorder="1" applyAlignment="1">
      <alignment horizontal="center"/>
    </xf>
    <xf numFmtId="3" fontId="21" fillId="17" borderId="53" xfId="0" applyNumberFormat="1" applyFont="1" applyFill="1" applyBorder="1" applyAlignment="1">
      <alignment horizontal="right"/>
    </xf>
    <xf numFmtId="0" fontId="20" fillId="20" borderId="83" xfId="0" applyFont="1" applyFill="1" applyBorder="1"/>
    <xf numFmtId="0" fontId="20" fillId="7" borderId="67" xfId="0" applyFont="1" applyFill="1" applyBorder="1"/>
    <xf numFmtId="3" fontId="21" fillId="17" borderId="125" xfId="0" applyNumberFormat="1" applyFont="1" applyFill="1" applyBorder="1" applyAlignment="1">
      <alignment horizontal="right"/>
    </xf>
    <xf numFmtId="3" fontId="21" fillId="5" borderId="125" xfId="0" applyNumberFormat="1" applyFont="1" applyFill="1" applyBorder="1" applyAlignment="1">
      <alignment horizontal="right"/>
    </xf>
    <xf numFmtId="3" fontId="21" fillId="5" borderId="57" xfId="0" applyNumberFormat="1" applyFont="1" applyFill="1" applyBorder="1" applyAlignment="1">
      <alignment horizontal="right"/>
    </xf>
    <xf numFmtId="3" fontId="21" fillId="17" borderId="56" xfId="0" applyNumberFormat="1" applyFont="1" applyFill="1" applyBorder="1" applyAlignment="1">
      <alignment horizontal="right"/>
    </xf>
    <xf numFmtId="3" fontId="23" fillId="17" borderId="58" xfId="0" applyNumberFormat="1" applyFont="1" applyFill="1" applyBorder="1" applyAlignment="1">
      <alignment horizontal="right"/>
    </xf>
    <xf numFmtId="3" fontId="21" fillId="6" borderId="55" xfId="0" applyNumberFormat="1" applyFont="1" applyFill="1" applyBorder="1" applyAlignment="1">
      <alignment horizontal="right"/>
    </xf>
    <xf numFmtId="3" fontId="21" fillId="17" borderId="58" xfId="0" applyNumberFormat="1" applyFont="1" applyFill="1" applyBorder="1" applyAlignment="1">
      <alignment horizontal="right"/>
    </xf>
    <xf numFmtId="0" fontId="24" fillId="25" borderId="43" xfId="0" applyFont="1" applyFill="1" applyBorder="1"/>
    <xf numFmtId="0" fontId="24" fillId="25" borderId="60" xfId="0" applyFont="1" applyFill="1" applyBorder="1"/>
    <xf numFmtId="0" fontId="21" fillId="0" borderId="163" xfId="0" applyFont="1" applyBorder="1" applyAlignment="1">
      <alignment horizontal="right"/>
    </xf>
    <xf numFmtId="0" fontId="21" fillId="0" borderId="164" xfId="0" applyFont="1" applyFill="1" applyBorder="1" applyAlignment="1">
      <alignment horizontal="right"/>
    </xf>
    <xf numFmtId="3" fontId="11" fillId="5" borderId="161" xfId="0" applyNumberFormat="1" applyFont="1" applyFill="1" applyBorder="1" applyAlignment="1">
      <alignment horizontal="right"/>
    </xf>
    <xf numFmtId="0" fontId="21" fillId="0" borderId="161" xfId="0" applyFont="1" applyBorder="1" applyAlignment="1">
      <alignment horizontal="right"/>
    </xf>
    <xf numFmtId="0" fontId="24" fillId="8" borderId="43" xfId="0" applyFont="1" applyFill="1" applyBorder="1"/>
    <xf numFmtId="0" fontId="24" fillId="8" borderId="43" xfId="0" applyFont="1" applyFill="1" applyBorder="1" applyAlignment="1">
      <alignment wrapText="1"/>
    </xf>
    <xf numFmtId="0" fontId="0" fillId="13" borderId="0" xfId="0" applyFill="1" applyBorder="1"/>
    <xf numFmtId="0" fontId="0" fillId="13" borderId="0" xfId="0" applyFill="1"/>
    <xf numFmtId="0" fontId="24" fillId="0" borderId="43" xfId="0" applyFont="1" applyFill="1" applyBorder="1"/>
    <xf numFmtId="0" fontId="24" fillId="8" borderId="43" xfId="0" applyFont="1" applyFill="1" applyBorder="1" applyAlignment="1"/>
    <xf numFmtId="0" fontId="20" fillId="11" borderId="2" xfId="0" applyFont="1" applyFill="1" applyBorder="1"/>
    <xf numFmtId="0" fontId="21" fillId="0" borderId="164" xfId="0" applyFont="1" applyBorder="1" applyAlignment="1">
      <alignment horizontal="right"/>
    </xf>
    <xf numFmtId="0" fontId="24" fillId="4" borderId="66" xfId="0" applyFont="1" applyFill="1" applyBorder="1"/>
    <xf numFmtId="0" fontId="29" fillId="4" borderId="66" xfId="1" applyFont="1" applyFill="1" applyBorder="1" applyAlignment="1">
      <alignment wrapText="1"/>
    </xf>
    <xf numFmtId="0" fontId="13" fillId="0" borderId="81" xfId="0" applyFont="1" applyBorder="1" applyAlignment="1">
      <alignment horizontal="center"/>
    </xf>
    <xf numFmtId="3" fontId="21" fillId="0" borderId="46" xfId="0" applyNumberFormat="1" applyFont="1" applyBorder="1" applyAlignment="1">
      <alignment horizontal="right"/>
    </xf>
    <xf numFmtId="0" fontId="8" fillId="0" borderId="66" xfId="0" applyFont="1" applyFill="1" applyBorder="1"/>
    <xf numFmtId="0" fontId="8" fillId="0" borderId="66" xfId="0" applyFont="1" applyFill="1" applyBorder="1" applyAlignment="1">
      <alignment horizontal="left" wrapText="1"/>
    </xf>
    <xf numFmtId="0" fontId="24" fillId="14" borderId="66" xfId="0" applyFont="1" applyFill="1" applyBorder="1"/>
    <xf numFmtId="0" fontId="8" fillId="15" borderId="66" xfId="0" applyFont="1" applyFill="1" applyBorder="1" applyAlignment="1">
      <alignment horizontal="left" wrapText="1"/>
    </xf>
    <xf numFmtId="0" fontId="8" fillId="4" borderId="66" xfId="0" applyFont="1" applyFill="1" applyBorder="1"/>
    <xf numFmtId="0" fontId="8" fillId="4" borderId="66" xfId="0" applyFont="1" applyFill="1" applyBorder="1" applyAlignment="1">
      <alignment horizontal="left" wrapText="1"/>
    </xf>
    <xf numFmtId="0" fontId="24" fillId="25" borderId="66" xfId="0" applyFont="1" applyFill="1" applyBorder="1"/>
    <xf numFmtId="0" fontId="29" fillId="25" borderId="66" xfId="1" applyFont="1" applyFill="1" applyBorder="1" applyAlignment="1">
      <alignment wrapText="1"/>
    </xf>
    <xf numFmtId="0" fontId="46" fillId="0" borderId="0" xfId="0" applyFont="1" applyFill="1" applyBorder="1"/>
    <xf numFmtId="0" fontId="24" fillId="0" borderId="66" xfId="0" applyFont="1" applyFill="1" applyBorder="1"/>
    <xf numFmtId="0" fontId="29" fillId="0" borderId="66" xfId="1" applyFont="1" applyFill="1" applyBorder="1" applyAlignment="1">
      <alignment wrapText="1"/>
    </xf>
    <xf numFmtId="0" fontId="0" fillId="0" borderId="49" xfId="0" applyBorder="1"/>
    <xf numFmtId="3" fontId="21" fillId="17" borderId="89" xfId="0" applyNumberFormat="1" applyFont="1" applyFill="1" applyBorder="1" applyAlignment="1">
      <alignment horizontal="right"/>
    </xf>
    <xf numFmtId="3" fontId="21" fillId="17" borderId="118" xfId="0" applyNumberFormat="1" applyFont="1" applyFill="1" applyBorder="1" applyAlignment="1">
      <alignment horizontal="right"/>
    </xf>
    <xf numFmtId="3" fontId="21" fillId="17" borderId="117" xfId="0" applyNumberFormat="1" applyFont="1" applyFill="1" applyBorder="1" applyAlignment="1">
      <alignment horizontal="right"/>
    </xf>
    <xf numFmtId="0" fontId="20" fillId="7" borderId="62" xfId="0" applyFont="1" applyFill="1" applyBorder="1"/>
    <xf numFmtId="3" fontId="21" fillId="0" borderId="43" xfId="0" applyNumberFormat="1" applyFont="1" applyFill="1" applyBorder="1" applyAlignment="1"/>
    <xf numFmtId="3" fontId="21" fillId="22" borderId="43" xfId="0" applyNumberFormat="1" applyFont="1" applyFill="1" applyBorder="1" applyAlignment="1"/>
    <xf numFmtId="3" fontId="21" fillId="17" borderId="39" xfId="0" applyNumberFormat="1" applyFont="1" applyFill="1" applyBorder="1" applyAlignment="1">
      <alignment horizontal="right"/>
    </xf>
    <xf numFmtId="3" fontId="21" fillId="17" borderId="2" xfId="0" applyNumberFormat="1" applyFont="1" applyFill="1" applyBorder="1" applyAlignment="1">
      <alignment horizontal="right"/>
    </xf>
    <xf numFmtId="0" fontId="0" fillId="19" borderId="0" xfId="0" applyFill="1"/>
    <xf numFmtId="3" fontId="21" fillId="17" borderId="43" xfId="0" applyNumberFormat="1" applyFont="1" applyFill="1" applyBorder="1" applyAlignment="1">
      <alignment horizontal="right"/>
    </xf>
    <xf numFmtId="3" fontId="21" fillId="17" borderId="45" xfId="0" applyNumberFormat="1" applyFont="1" applyFill="1" applyBorder="1" applyAlignment="1">
      <alignment horizontal="right"/>
    </xf>
    <xf numFmtId="3" fontId="21" fillId="17" borderId="81" xfId="0" applyNumberFormat="1" applyFont="1" applyFill="1" applyBorder="1" applyAlignment="1">
      <alignment horizontal="right"/>
    </xf>
    <xf numFmtId="3" fontId="27" fillId="5" borderId="45" xfId="0" applyNumberFormat="1" applyFont="1" applyFill="1" applyBorder="1" applyAlignment="1">
      <alignment horizontal="right"/>
    </xf>
    <xf numFmtId="3" fontId="27" fillId="17" borderId="2" xfId="0" applyNumberFormat="1" applyFont="1" applyFill="1" applyBorder="1" applyAlignment="1">
      <alignment horizontal="right"/>
    </xf>
    <xf numFmtId="3" fontId="27" fillId="17" borderId="40" xfId="0" applyNumberFormat="1" applyFont="1" applyFill="1" applyBorder="1" applyAlignment="1">
      <alignment horizontal="right"/>
    </xf>
    <xf numFmtId="3" fontId="27" fillId="6" borderId="45" xfId="0" applyNumberFormat="1" applyFont="1" applyFill="1" applyBorder="1" applyAlignment="1">
      <alignment horizontal="right"/>
    </xf>
    <xf numFmtId="3" fontId="27" fillId="17" borderId="43" xfId="0" applyNumberFormat="1" applyFont="1" applyFill="1" applyBorder="1" applyAlignment="1">
      <alignment horizontal="right"/>
    </xf>
    <xf numFmtId="3" fontId="47" fillId="17" borderId="40" xfId="0" applyNumberFormat="1" applyFont="1" applyFill="1" applyBorder="1" applyAlignment="1">
      <alignment horizontal="right"/>
    </xf>
    <xf numFmtId="3" fontId="21" fillId="0" borderId="81" xfId="0" applyNumberFormat="1" applyFont="1" applyFill="1" applyBorder="1" applyAlignment="1">
      <alignment horizontal="right"/>
    </xf>
    <xf numFmtId="0" fontId="8" fillId="4" borderId="43" xfId="0" applyFont="1" applyFill="1" applyBorder="1"/>
    <xf numFmtId="0" fontId="0" fillId="17" borderId="0" xfId="0" applyFill="1"/>
    <xf numFmtId="0" fontId="8" fillId="8" borderId="187" xfId="0" applyFont="1" applyFill="1" applyBorder="1" applyAlignment="1"/>
    <xf numFmtId="0" fontId="8" fillId="2" borderId="187" xfId="0" applyFont="1" applyFill="1" applyBorder="1" applyAlignment="1">
      <alignment horizontal="left" wrapText="1"/>
    </xf>
    <xf numFmtId="0" fontId="13" fillId="0" borderId="188" xfId="0" applyFont="1" applyBorder="1" applyAlignment="1">
      <alignment horizontal="center"/>
    </xf>
    <xf numFmtId="0" fontId="13" fillId="0" borderId="189" xfId="0" applyFont="1" applyBorder="1" applyAlignment="1">
      <alignment horizontal="center"/>
    </xf>
    <xf numFmtId="0" fontId="13" fillId="0" borderId="190" xfId="0" applyFont="1" applyBorder="1" applyAlignment="1">
      <alignment horizontal="center"/>
    </xf>
    <xf numFmtId="3" fontId="21" fillId="17" borderId="188" xfId="0" applyNumberFormat="1" applyFont="1" applyFill="1" applyBorder="1" applyAlignment="1">
      <alignment horizontal="right"/>
    </xf>
    <xf numFmtId="3" fontId="21" fillId="17" borderId="189" xfId="0" applyNumberFormat="1" applyFont="1" applyFill="1" applyBorder="1" applyAlignment="1">
      <alignment horizontal="right"/>
    </xf>
    <xf numFmtId="3" fontId="21" fillId="17" borderId="191" xfId="0" applyNumberFormat="1" applyFont="1" applyFill="1" applyBorder="1" applyAlignment="1">
      <alignment horizontal="right"/>
    </xf>
    <xf numFmtId="3" fontId="21" fillId="5" borderId="192" xfId="0" applyNumberFormat="1" applyFont="1" applyFill="1" applyBorder="1" applyAlignment="1">
      <alignment horizontal="right"/>
    </xf>
    <xf numFmtId="3" fontId="22" fillId="5" borderId="189" xfId="0" applyNumberFormat="1" applyFont="1" applyFill="1" applyBorder="1" applyAlignment="1">
      <alignment horizontal="right"/>
    </xf>
    <xf numFmtId="3" fontId="21" fillId="6" borderId="188" xfId="0" applyNumberFormat="1" applyFont="1" applyFill="1" applyBorder="1" applyAlignment="1">
      <alignment horizontal="right"/>
    </xf>
    <xf numFmtId="3" fontId="21" fillId="17" borderId="190" xfId="0" applyNumberFormat="1" applyFont="1" applyFill="1" applyBorder="1" applyAlignment="1">
      <alignment horizontal="right"/>
    </xf>
    <xf numFmtId="3" fontId="21" fillId="6" borderId="192" xfId="0" applyNumberFormat="1" applyFont="1" applyFill="1" applyBorder="1" applyAlignment="1">
      <alignment horizontal="right"/>
    </xf>
    <xf numFmtId="3" fontId="21" fillId="17" borderId="193" xfId="0" applyNumberFormat="1" applyFont="1" applyFill="1" applyBorder="1" applyAlignment="1">
      <alignment horizontal="right"/>
    </xf>
    <xf numFmtId="3" fontId="23" fillId="17" borderId="191" xfId="0" applyNumberFormat="1" applyFont="1" applyFill="1" applyBorder="1" applyAlignment="1">
      <alignment horizontal="right"/>
    </xf>
    <xf numFmtId="3" fontId="21" fillId="0" borderId="191" xfId="0" applyNumberFormat="1" applyFont="1" applyFill="1" applyBorder="1" applyAlignment="1">
      <alignment horizontal="right"/>
    </xf>
    <xf numFmtId="0" fontId="20" fillId="18" borderId="2" xfId="0" applyFont="1" applyFill="1" applyBorder="1" applyAlignment="1"/>
    <xf numFmtId="0" fontId="20" fillId="18" borderId="81" xfId="0" applyFont="1" applyFill="1" applyBorder="1" applyAlignment="1"/>
    <xf numFmtId="0" fontId="20" fillId="18" borderId="115" xfId="0" applyFont="1" applyFill="1" applyBorder="1" applyAlignment="1"/>
    <xf numFmtId="49" fontId="8" fillId="23" borderId="68" xfId="0" applyNumberFormat="1" applyFont="1" applyFill="1" applyBorder="1" applyAlignment="1">
      <alignment horizontal="right"/>
    </xf>
    <xf numFmtId="0" fontId="8" fillId="25" borderId="68" xfId="0" applyFont="1" applyFill="1" applyBorder="1" applyAlignment="1">
      <alignment horizontal="left" wrapText="1"/>
    </xf>
    <xf numFmtId="3" fontId="21" fillId="0" borderId="56" xfId="0" applyNumberFormat="1" applyFont="1" applyFill="1" applyBorder="1" applyAlignment="1">
      <alignment horizontal="right"/>
    </xf>
    <xf numFmtId="3" fontId="21" fillId="0" borderId="150" xfId="0" applyNumberFormat="1" applyFont="1" applyFill="1" applyBorder="1" applyAlignment="1">
      <alignment horizontal="right"/>
    </xf>
    <xf numFmtId="3" fontId="21" fillId="6" borderId="57" xfId="0" applyNumberFormat="1" applyFont="1" applyFill="1" applyBorder="1" applyAlignment="1">
      <alignment horizontal="right"/>
    </xf>
    <xf numFmtId="3" fontId="21" fillId="17" borderId="150" xfId="0" applyNumberFormat="1" applyFont="1" applyFill="1" applyBorder="1" applyAlignment="1">
      <alignment horizontal="right"/>
    </xf>
    <xf numFmtId="3" fontId="21" fillId="17" borderId="52" xfId="0" applyNumberFormat="1" applyFont="1" applyFill="1" applyBorder="1" applyAlignment="1">
      <alignment horizontal="right"/>
    </xf>
    <xf numFmtId="0" fontId="8" fillId="0" borderId="51" xfId="0" applyFont="1" applyFill="1" applyBorder="1"/>
    <xf numFmtId="0" fontId="8" fillId="0" borderId="51" xfId="0" applyFont="1" applyFill="1" applyBorder="1" applyAlignment="1">
      <alignment horizontal="left" wrapText="1"/>
    </xf>
    <xf numFmtId="3" fontId="21" fillId="17" borderId="80" xfId="0" applyNumberFormat="1" applyFont="1" applyFill="1" applyBorder="1" applyAlignment="1">
      <alignment horizontal="right"/>
    </xf>
    <xf numFmtId="0" fontId="8" fillId="23" borderId="43" xfId="0" applyFont="1" applyFill="1" applyBorder="1" applyAlignment="1"/>
    <xf numFmtId="0" fontId="8" fillId="25" borderId="43" xfId="0" applyFont="1" applyFill="1" applyBorder="1" applyAlignment="1">
      <alignment horizontal="left" wrapText="1"/>
    </xf>
    <xf numFmtId="3" fontId="21" fillId="5" borderId="39" xfId="0" applyNumberFormat="1" applyFont="1" applyFill="1" applyBorder="1" applyAlignment="1">
      <alignment horizontal="right"/>
    </xf>
    <xf numFmtId="3" fontId="21" fillId="17" borderId="40" xfId="0" applyNumberFormat="1" applyFont="1" applyFill="1" applyBorder="1" applyAlignment="1">
      <alignment horizontal="right"/>
    </xf>
    <xf numFmtId="3" fontId="21" fillId="0" borderId="2" xfId="0" applyNumberFormat="1" applyFont="1" applyFill="1" applyBorder="1" applyAlignment="1">
      <alignment horizontal="right"/>
    </xf>
    <xf numFmtId="3" fontId="21" fillId="6" borderId="39" xfId="0" applyNumberFormat="1" applyFont="1" applyFill="1" applyBorder="1" applyAlignment="1">
      <alignment horizontal="right"/>
    </xf>
    <xf numFmtId="3" fontId="21" fillId="17" borderId="160" xfId="0" applyNumberFormat="1" applyFont="1" applyFill="1" applyBorder="1" applyAlignment="1">
      <alignment horizontal="right"/>
    </xf>
    <xf numFmtId="0" fontId="8" fillId="8" borderId="129" xfId="0" applyFont="1" applyFill="1" applyBorder="1" applyAlignment="1"/>
    <xf numFmtId="0" fontId="8" fillId="2" borderId="129" xfId="0" applyFont="1" applyFill="1" applyBorder="1" applyAlignment="1">
      <alignment horizontal="left" wrapText="1"/>
    </xf>
    <xf numFmtId="0" fontId="8" fillId="0" borderId="125" xfId="0" applyFont="1" applyFill="1" applyBorder="1" applyAlignment="1"/>
    <xf numFmtId="0" fontId="8" fillId="0" borderId="125" xfId="0" applyFont="1" applyBorder="1" applyAlignment="1">
      <alignment horizontal="left" wrapText="1"/>
    </xf>
    <xf numFmtId="3" fontId="21" fillId="17" borderId="126" xfId="0" applyNumberFormat="1" applyFont="1" applyFill="1" applyBorder="1" applyAlignment="1">
      <alignment horizontal="right"/>
    </xf>
    <xf numFmtId="3" fontId="21" fillId="0" borderId="67" xfId="0" applyNumberFormat="1" applyFont="1" applyFill="1" applyBorder="1" applyAlignment="1">
      <alignment horizontal="right"/>
    </xf>
    <xf numFmtId="0" fontId="8" fillId="0" borderId="149" xfId="0" applyFont="1" applyFill="1" applyBorder="1" applyAlignment="1">
      <alignment horizontal="left" wrapText="1"/>
    </xf>
    <xf numFmtId="3" fontId="21" fillId="17" borderId="55" xfId="0" applyNumberFormat="1" applyFont="1" applyFill="1" applyBorder="1" applyAlignment="1">
      <alignment horizontal="right"/>
    </xf>
    <xf numFmtId="3" fontId="27" fillId="5" borderId="55" xfId="0" applyNumberFormat="1" applyFont="1" applyFill="1" applyBorder="1" applyAlignment="1">
      <alignment horizontal="right"/>
    </xf>
    <xf numFmtId="3" fontId="27" fillId="17" borderId="56" xfId="0" applyNumberFormat="1" applyFont="1" applyFill="1" applyBorder="1" applyAlignment="1">
      <alignment horizontal="right"/>
    </xf>
    <xf numFmtId="3" fontId="27" fillId="17" borderId="58" xfId="0" applyNumberFormat="1" applyFont="1" applyFill="1" applyBorder="1" applyAlignment="1">
      <alignment horizontal="right"/>
    </xf>
    <xf numFmtId="3" fontId="27" fillId="6" borderId="55" xfId="0" applyNumberFormat="1" applyFont="1" applyFill="1" applyBorder="1" applyAlignment="1">
      <alignment horizontal="right"/>
    </xf>
    <xf numFmtId="3" fontId="27" fillId="17" borderId="51" xfId="0" applyNumberFormat="1" applyFont="1" applyFill="1" applyBorder="1" applyAlignment="1">
      <alignment horizontal="right"/>
    </xf>
    <xf numFmtId="0" fontId="8" fillId="14" borderId="66" xfId="0" applyFont="1" applyFill="1" applyBorder="1"/>
    <xf numFmtId="3" fontId="23" fillId="17" borderId="164" xfId="0" applyNumberFormat="1" applyFont="1" applyFill="1" applyBorder="1" applyAlignment="1">
      <alignment horizontal="right"/>
    </xf>
    <xf numFmtId="0" fontId="8" fillId="0" borderId="51" xfId="0" applyFont="1" applyBorder="1" applyAlignment="1">
      <alignment horizontal="left" wrapText="1"/>
    </xf>
    <xf numFmtId="0" fontId="29" fillId="25" borderId="43" xfId="1" applyFont="1" applyFill="1" applyBorder="1" applyAlignment="1">
      <alignment wrapText="1"/>
    </xf>
    <xf numFmtId="0" fontId="6" fillId="0" borderId="149" xfId="0" applyFont="1" applyFill="1" applyBorder="1" applyAlignment="1">
      <alignment horizontal="center"/>
    </xf>
    <xf numFmtId="0" fontId="21" fillId="0" borderId="100" xfId="0" applyFont="1" applyBorder="1" applyAlignment="1">
      <alignment horizontal="right"/>
    </xf>
    <xf numFmtId="3" fontId="23" fillId="17" borderId="40" xfId="0" applyNumberFormat="1" applyFont="1" applyFill="1" applyBorder="1" applyAlignment="1">
      <alignment horizontal="right"/>
    </xf>
    <xf numFmtId="0" fontId="24" fillId="0" borderId="51" xfId="0" applyFont="1" applyFill="1" applyBorder="1"/>
    <xf numFmtId="0" fontId="13" fillId="0" borderId="58" xfId="0" applyFont="1" applyBorder="1" applyAlignment="1">
      <alignment horizontal="center"/>
    </xf>
    <xf numFmtId="0" fontId="21" fillId="0" borderId="99" xfId="0" applyFont="1" applyBorder="1" applyAlignment="1">
      <alignment horizontal="right"/>
    </xf>
    <xf numFmtId="3" fontId="21" fillId="17" borderId="57" xfId="0" applyNumberFormat="1" applyFont="1" applyFill="1" applyBorder="1" applyAlignment="1">
      <alignment horizontal="right"/>
    </xf>
    <xf numFmtId="0" fontId="8" fillId="14" borderId="66" xfId="0" applyFont="1" applyFill="1" applyBorder="1" applyAlignment="1"/>
    <xf numFmtId="3" fontId="23" fillId="17" borderId="161" xfId="0" applyNumberFormat="1" applyFont="1" applyFill="1" applyBorder="1" applyAlignment="1">
      <alignment horizontal="right"/>
    </xf>
    <xf numFmtId="3" fontId="21" fillId="6" borderId="161" xfId="0" applyNumberFormat="1" applyFont="1" applyFill="1" applyBorder="1" applyAlignment="1">
      <alignment horizontal="right"/>
    </xf>
    <xf numFmtId="0" fontId="8" fillId="21" borderId="43" xfId="0" applyFont="1" applyFill="1" applyBorder="1" applyAlignment="1"/>
    <xf numFmtId="3" fontId="21" fillId="5" borderId="161" xfId="0" applyNumberFormat="1" applyFont="1" applyFill="1" applyBorder="1" applyAlignment="1">
      <alignment horizontal="right"/>
    </xf>
    <xf numFmtId="0" fontId="8" fillId="0" borderId="43" xfId="0" applyFont="1" applyBorder="1" applyAlignment="1">
      <alignment horizontal="left" vertical="center" wrapText="1"/>
    </xf>
    <xf numFmtId="3" fontId="44" fillId="0" borderId="51" xfId="0" applyNumberFormat="1" applyFont="1" applyBorder="1" applyAlignment="1">
      <alignment horizontal="right"/>
    </xf>
    <xf numFmtId="0" fontId="44" fillId="0" borderId="99" xfId="0" applyFont="1" applyBorder="1" applyAlignment="1">
      <alignment horizontal="right"/>
    </xf>
    <xf numFmtId="0" fontId="44" fillId="0" borderId="100" xfId="0" applyFont="1" applyBorder="1" applyAlignment="1">
      <alignment horizontal="right"/>
    </xf>
    <xf numFmtId="3" fontId="11" fillId="26" borderId="151" xfId="0" applyNumberFormat="1" applyFont="1" applyFill="1" applyBorder="1" applyAlignment="1"/>
    <xf numFmtId="3" fontId="11" fillId="26" borderId="154" xfId="0" applyNumberFormat="1" applyFont="1" applyFill="1" applyBorder="1" applyAlignment="1"/>
    <xf numFmtId="3" fontId="11" fillId="26" borderId="153" xfId="0" applyNumberFormat="1" applyFont="1" applyFill="1" applyBorder="1" applyAlignment="1"/>
    <xf numFmtId="3" fontId="11" fillId="24" borderId="36" xfId="0" applyNumberFormat="1" applyFont="1" applyFill="1" applyBorder="1" applyAlignment="1"/>
    <xf numFmtId="3" fontId="11" fillId="24" borderId="37" xfId="0" applyNumberFormat="1" applyFont="1" applyFill="1" applyBorder="1" applyAlignment="1"/>
    <xf numFmtId="3" fontId="11" fillId="24" borderId="38" xfId="0" applyNumberFormat="1" applyFont="1" applyFill="1" applyBorder="1" applyAlignment="1"/>
    <xf numFmtId="0" fontId="29" fillId="0" borderId="46" xfId="0" applyFont="1" applyFill="1" applyBorder="1" applyAlignment="1">
      <alignment horizontal="left" wrapText="1"/>
    </xf>
    <xf numFmtId="0" fontId="20" fillId="0" borderId="50" xfId="0" applyFont="1" applyBorder="1"/>
    <xf numFmtId="0" fontId="30" fillId="17" borderId="161" xfId="0" applyFont="1" applyFill="1" applyBorder="1" applyAlignment="1">
      <alignment horizontal="center"/>
    </xf>
    <xf numFmtId="0" fontId="30" fillId="17" borderId="164" xfId="0" applyFont="1" applyFill="1" applyBorder="1" applyAlignment="1">
      <alignment horizontal="center"/>
    </xf>
    <xf numFmtId="3" fontId="25" fillId="0" borderId="39" xfId="0" applyNumberFormat="1" applyFont="1" applyFill="1" applyBorder="1" applyAlignment="1"/>
    <xf numFmtId="3" fontId="25" fillId="0" borderId="50" xfId="0" applyNumberFormat="1" applyFont="1" applyFill="1" applyBorder="1" applyAlignment="1"/>
    <xf numFmtId="3" fontId="25" fillId="6" borderId="194" xfId="0" applyNumberFormat="1" applyFont="1" applyFill="1" applyBorder="1" applyAlignment="1"/>
    <xf numFmtId="3" fontId="25" fillId="0" borderId="161" xfId="0" applyNumberFormat="1" applyFont="1" applyFill="1" applyBorder="1" applyAlignment="1"/>
    <xf numFmtId="3" fontId="25" fillId="0" borderId="86" xfId="0" applyNumberFormat="1" applyFont="1" applyFill="1" applyBorder="1" applyAlignment="1"/>
    <xf numFmtId="3" fontId="25" fillId="6" borderId="88" xfId="0" applyNumberFormat="1" applyFont="1" applyFill="1" applyBorder="1" applyAlignment="1"/>
    <xf numFmtId="3" fontId="25" fillId="0" borderId="197" xfId="0" applyNumberFormat="1" applyFont="1" applyFill="1" applyBorder="1" applyAlignment="1"/>
    <xf numFmtId="0" fontId="0" fillId="10" borderId="27" xfId="0" applyFont="1" applyFill="1" applyBorder="1"/>
    <xf numFmtId="0" fontId="30" fillId="0" borderId="179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108" xfId="0" applyFont="1" applyBorder="1" applyAlignment="1">
      <alignment horizontal="center"/>
    </xf>
    <xf numFmtId="3" fontId="25" fillId="0" borderId="198" xfId="0" applyNumberFormat="1" applyFont="1" applyFill="1" applyBorder="1" applyAlignment="1"/>
    <xf numFmtId="3" fontId="25" fillId="0" borderId="27" xfId="0" applyNumberFormat="1" applyFont="1" applyFill="1" applyBorder="1" applyAlignment="1"/>
    <xf numFmtId="3" fontId="25" fillId="0" borderId="199" xfId="0" applyNumberFormat="1" applyFont="1" applyFill="1" applyBorder="1" applyAlignment="1"/>
    <xf numFmtId="3" fontId="25" fillId="5" borderId="200" xfId="0" applyNumberFormat="1" applyFont="1" applyFill="1" applyBorder="1" applyAlignment="1"/>
    <xf numFmtId="3" fontId="25" fillId="5" borderId="27" xfId="0" applyNumberFormat="1" applyFont="1" applyFill="1" applyBorder="1" applyAlignment="1"/>
    <xf numFmtId="3" fontId="32" fillId="5" borderId="1" xfId="0" applyNumberFormat="1" applyFont="1" applyFill="1" applyBorder="1" applyAlignment="1"/>
    <xf numFmtId="3" fontId="25" fillId="0" borderId="1" xfId="0" applyNumberFormat="1" applyFont="1" applyFill="1" applyBorder="1" applyAlignment="1"/>
    <xf numFmtId="3" fontId="25" fillId="6" borderId="201" xfId="0" applyNumberFormat="1" applyFont="1" applyFill="1" applyBorder="1" applyAlignment="1"/>
    <xf numFmtId="3" fontId="25" fillId="0" borderId="59" xfId="0" applyNumberFormat="1" applyFont="1" applyFill="1" applyBorder="1" applyAlignment="1"/>
    <xf numFmtId="3" fontId="25" fillId="0" borderId="202" xfId="0" applyNumberFormat="1" applyFont="1" applyFill="1" applyBorder="1" applyAlignment="1"/>
    <xf numFmtId="3" fontId="25" fillId="6" borderId="27" xfId="0" applyNumberFormat="1" applyFont="1" applyFill="1" applyBorder="1" applyAlignment="1"/>
    <xf numFmtId="3" fontId="25" fillId="0" borderId="203" xfId="0" applyNumberFormat="1" applyFont="1" applyFill="1" applyBorder="1" applyAlignment="1"/>
    <xf numFmtId="0" fontId="8" fillId="2" borderId="68" xfId="0" applyFont="1" applyFill="1" applyBorder="1" applyAlignment="1">
      <alignment horizontal="left" wrapText="1"/>
    </xf>
    <xf numFmtId="0" fontId="30" fillId="17" borderId="110" xfId="0" applyFont="1" applyFill="1" applyBorder="1" applyAlignment="1">
      <alignment horizontal="center"/>
    </xf>
    <xf numFmtId="0" fontId="30" fillId="17" borderId="28" xfId="0" applyFont="1" applyFill="1" applyBorder="1" applyAlignment="1">
      <alignment horizontal="center"/>
    </xf>
    <xf numFmtId="0" fontId="30" fillId="17" borderId="111" xfId="0" applyFont="1" applyFill="1" applyBorder="1" applyAlignment="1">
      <alignment horizontal="center"/>
    </xf>
    <xf numFmtId="3" fontId="25" fillId="0" borderId="204" xfId="0" applyNumberFormat="1" applyFont="1" applyFill="1" applyBorder="1" applyAlignment="1"/>
    <xf numFmtId="3" fontId="25" fillId="0" borderId="205" xfId="0" applyNumberFormat="1" applyFont="1" applyFill="1" applyBorder="1" applyAlignment="1"/>
    <xf numFmtId="3" fontId="21" fillId="5" borderId="168" xfId="0" applyNumberFormat="1" applyFont="1" applyFill="1" applyBorder="1" applyAlignment="1">
      <alignment horizontal="right"/>
    </xf>
    <xf numFmtId="3" fontId="22" fillId="5" borderId="166" xfId="0" applyNumberFormat="1" applyFont="1" applyFill="1" applyBorder="1" applyAlignment="1">
      <alignment horizontal="right"/>
    </xf>
    <xf numFmtId="3" fontId="21" fillId="6" borderId="165" xfId="0" applyNumberFormat="1" applyFont="1" applyFill="1" applyBorder="1" applyAlignment="1">
      <alignment horizontal="right"/>
    </xf>
    <xf numFmtId="3" fontId="21" fillId="6" borderId="168" xfId="0" applyNumberFormat="1" applyFont="1" applyFill="1" applyBorder="1" applyAlignment="1">
      <alignment horizontal="right"/>
    </xf>
    <xf numFmtId="0" fontId="30" fillId="17" borderId="160" xfId="0" applyFont="1" applyFill="1" applyBorder="1" applyAlignment="1">
      <alignment horizontal="center"/>
    </xf>
    <xf numFmtId="3" fontId="25" fillId="17" borderId="163" xfId="0" applyNumberFormat="1" applyFont="1" applyFill="1" applyBorder="1" applyAlignment="1"/>
    <xf numFmtId="3" fontId="25" fillId="0" borderId="164" xfId="0" applyNumberFormat="1" applyFont="1" applyFill="1" applyBorder="1" applyAlignment="1"/>
    <xf numFmtId="3" fontId="25" fillId="0" borderId="163" xfId="0" applyNumberFormat="1" applyFont="1" applyFill="1" applyBorder="1" applyAlignment="1"/>
    <xf numFmtId="3" fontId="25" fillId="0" borderId="46" xfId="0" applyNumberFormat="1" applyFont="1" applyFill="1" applyBorder="1" applyAlignment="1"/>
    <xf numFmtId="3" fontId="25" fillId="6" borderId="163" xfId="0" applyNumberFormat="1" applyFont="1" applyFill="1" applyBorder="1" applyAlignment="1"/>
    <xf numFmtId="3" fontId="25" fillId="6" borderId="160" xfId="0" applyNumberFormat="1" applyFont="1" applyFill="1" applyBorder="1" applyAlignment="1"/>
    <xf numFmtId="0" fontId="8" fillId="0" borderId="52" xfId="0" applyFont="1" applyFill="1" applyBorder="1" applyAlignment="1">
      <alignment horizontal="left" wrapText="1"/>
    </xf>
    <xf numFmtId="0" fontId="21" fillId="0" borderId="175" xfId="0" applyFont="1" applyBorder="1" applyAlignment="1">
      <alignment horizontal="right"/>
    </xf>
    <xf numFmtId="3" fontId="25" fillId="6" borderId="207" xfId="0" applyNumberFormat="1" applyFont="1" applyFill="1" applyBorder="1" applyAlignment="1"/>
    <xf numFmtId="3" fontId="25" fillId="0" borderId="208" xfId="0" applyNumberFormat="1" applyFont="1" applyFill="1" applyBorder="1" applyAlignment="1"/>
    <xf numFmtId="3" fontId="25" fillId="6" borderId="209" xfId="0" applyNumberFormat="1" applyFont="1" applyFill="1" applyBorder="1" applyAlignment="1"/>
    <xf numFmtId="3" fontId="21" fillId="0" borderId="47" xfId="0" applyNumberFormat="1" applyFont="1" applyBorder="1" applyAlignment="1">
      <alignment horizontal="right"/>
    </xf>
    <xf numFmtId="3" fontId="21" fillId="0" borderId="54" xfId="0" applyNumberFormat="1" applyFont="1" applyBorder="1" applyAlignment="1">
      <alignment horizontal="right"/>
    </xf>
    <xf numFmtId="3" fontId="21" fillId="0" borderId="129" xfId="0" applyNumberFormat="1" applyFont="1" applyBorder="1" applyAlignment="1">
      <alignment horizontal="right"/>
    </xf>
    <xf numFmtId="0" fontId="8" fillId="4" borderId="84" xfId="0" applyFont="1" applyFill="1" applyBorder="1" applyAlignment="1">
      <alignment horizontal="left" wrapText="1"/>
    </xf>
    <xf numFmtId="3" fontId="21" fillId="0" borderId="84" xfId="0" applyNumberFormat="1" applyFont="1" applyBorder="1" applyAlignment="1">
      <alignment horizontal="right"/>
    </xf>
    <xf numFmtId="3" fontId="21" fillId="0" borderId="170" xfId="0" applyNumberFormat="1" applyFont="1" applyBorder="1" applyAlignment="1">
      <alignment horizontal="right"/>
    </xf>
    <xf numFmtId="3" fontId="21" fillId="0" borderId="48" xfId="0" applyNumberFormat="1" applyFont="1" applyBorder="1" applyAlignment="1">
      <alignment horizontal="right"/>
    </xf>
    <xf numFmtId="3" fontId="23" fillId="0" borderId="48" xfId="0" applyNumberFormat="1" applyFont="1" applyBorder="1" applyAlignment="1">
      <alignment horizontal="right"/>
    </xf>
    <xf numFmtId="3" fontId="21" fillId="0" borderId="172" xfId="0" applyNumberFormat="1" applyFont="1" applyBorder="1" applyAlignment="1">
      <alignment horizontal="right"/>
    </xf>
    <xf numFmtId="0" fontId="30" fillId="0" borderId="126" xfId="0" applyFont="1" applyBorder="1" applyAlignment="1">
      <alignment horizontal="center"/>
    </xf>
    <xf numFmtId="0" fontId="30" fillId="0" borderId="83" xfId="0" applyFont="1" applyBorder="1" applyAlignment="1">
      <alignment horizontal="center"/>
    </xf>
    <xf numFmtId="0" fontId="30" fillId="0" borderId="127" xfId="0" applyFont="1" applyBorder="1" applyAlignment="1">
      <alignment horizontal="center"/>
    </xf>
    <xf numFmtId="3" fontId="25" fillId="0" borderId="210" xfId="0" applyNumberFormat="1" applyFont="1" applyFill="1" applyBorder="1" applyAlignment="1"/>
    <xf numFmtId="3" fontId="25" fillId="0" borderId="82" xfId="0" applyNumberFormat="1" applyFont="1" applyFill="1" applyBorder="1" applyAlignment="1"/>
    <xf numFmtId="3" fontId="25" fillId="0" borderId="211" xfId="0" applyNumberFormat="1" applyFont="1" applyFill="1" applyBorder="1" applyAlignment="1"/>
    <xf numFmtId="3" fontId="25" fillId="5" borderId="157" xfId="0" applyNumberFormat="1" applyFont="1" applyFill="1" applyBorder="1" applyAlignment="1"/>
    <xf numFmtId="3" fontId="25" fillId="5" borderId="82" xfId="0" applyNumberFormat="1" applyFont="1" applyFill="1" applyBorder="1" applyAlignment="1"/>
    <xf numFmtId="3" fontId="32" fillId="5" borderId="83" xfId="0" applyNumberFormat="1" applyFont="1" applyFill="1" applyBorder="1" applyAlignment="1"/>
    <xf numFmtId="3" fontId="25" fillId="0" borderId="83" xfId="0" applyNumberFormat="1" applyFont="1" applyFill="1" applyBorder="1" applyAlignment="1"/>
    <xf numFmtId="3" fontId="25" fillId="0" borderId="212" xfId="0" applyNumberFormat="1" applyFont="1" applyFill="1" applyBorder="1" applyAlignment="1"/>
    <xf numFmtId="3" fontId="25" fillId="6" borderId="213" xfId="0" applyNumberFormat="1" applyFont="1" applyFill="1" applyBorder="1" applyAlignment="1"/>
    <xf numFmtId="3" fontId="25" fillId="0" borderId="185" xfId="0" applyNumberFormat="1" applyFont="1" applyFill="1" applyBorder="1" applyAlignment="1"/>
    <xf numFmtId="3" fontId="25" fillId="6" borderId="82" xfId="0" applyNumberFormat="1" applyFont="1" applyFill="1" applyBorder="1" applyAlignment="1"/>
    <xf numFmtId="3" fontId="25" fillId="0" borderId="214" xfId="0" applyNumberFormat="1" applyFont="1" applyFill="1" applyBorder="1" applyAlignment="1"/>
    <xf numFmtId="0" fontId="13" fillId="0" borderId="10" xfId="0" applyFont="1" applyBorder="1" applyAlignment="1">
      <alignment horizontal="center"/>
    </xf>
    <xf numFmtId="3" fontId="21" fillId="17" borderId="68" xfId="0" applyNumberFormat="1" applyFont="1" applyFill="1" applyBorder="1" applyAlignment="1">
      <alignment horizontal="right"/>
    </xf>
    <xf numFmtId="3" fontId="11" fillId="2" borderId="195" xfId="0" applyNumberFormat="1" applyFont="1" applyFill="1" applyBorder="1" applyAlignment="1"/>
    <xf numFmtId="3" fontId="11" fillId="2" borderId="196" xfId="0" applyNumberFormat="1" applyFont="1" applyFill="1" applyBorder="1" applyAlignment="1"/>
    <xf numFmtId="3" fontId="11" fillId="2" borderId="215" xfId="0" applyNumberFormat="1" applyFont="1" applyFill="1" applyBorder="1" applyAlignment="1"/>
    <xf numFmtId="3" fontId="26" fillId="0" borderId="109" xfId="0" applyNumberFormat="1" applyFont="1" applyBorder="1" applyAlignment="1">
      <alignment horizontal="right"/>
    </xf>
    <xf numFmtId="3" fontId="25" fillId="0" borderId="109" xfId="0" applyNumberFormat="1" applyFont="1" applyBorder="1" applyAlignment="1">
      <alignment horizontal="right"/>
    </xf>
    <xf numFmtId="3" fontId="25" fillId="12" borderId="136" xfId="0" applyNumberFormat="1" applyFont="1" applyFill="1" applyBorder="1" applyAlignment="1">
      <alignment horizontal="right"/>
    </xf>
    <xf numFmtId="3" fontId="25" fillId="5" borderId="216" xfId="0" applyNumberFormat="1" applyFont="1" applyFill="1" applyBorder="1" applyAlignment="1"/>
    <xf numFmtId="3" fontId="25" fillId="5" borderId="88" xfId="0" applyNumberFormat="1" applyFont="1" applyFill="1" applyBorder="1" applyAlignment="1"/>
    <xf numFmtId="3" fontId="32" fillId="5" borderId="86" xfId="0" applyNumberFormat="1" applyFont="1" applyFill="1" applyBorder="1" applyAlignment="1"/>
    <xf numFmtId="3" fontId="26" fillId="0" borderId="217" xfId="0" applyNumberFormat="1" applyFont="1" applyFill="1" applyBorder="1" applyAlignment="1"/>
    <xf numFmtId="3" fontId="25" fillId="6" borderId="218" xfId="0" applyNumberFormat="1" applyFont="1" applyFill="1" applyBorder="1" applyAlignment="1"/>
    <xf numFmtId="3" fontId="25" fillId="0" borderId="217" xfId="0" applyNumberFormat="1" applyFont="1" applyFill="1" applyBorder="1" applyAlignment="1"/>
    <xf numFmtId="3" fontId="25" fillId="0" borderId="219" xfId="0" applyNumberFormat="1" applyFont="1" applyFill="1" applyBorder="1" applyAlignment="1"/>
    <xf numFmtId="0" fontId="8" fillId="0" borderId="60" xfId="0" applyFont="1" applyFill="1" applyBorder="1" applyAlignment="1">
      <alignment horizontal="left" vertical="center" wrapText="1"/>
    </xf>
    <xf numFmtId="0" fontId="13" fillId="0" borderId="184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3" fontId="21" fillId="17" borderId="116" xfId="0" applyNumberFormat="1" applyFont="1" applyFill="1" applyBorder="1" applyAlignment="1">
      <alignment horizontal="right"/>
    </xf>
    <xf numFmtId="3" fontId="21" fillId="17" borderId="49" xfId="0" applyNumberFormat="1" applyFont="1" applyFill="1" applyBorder="1" applyAlignment="1">
      <alignment horizontal="right"/>
    </xf>
    <xf numFmtId="3" fontId="21" fillId="5" borderId="49" xfId="0" applyNumberFormat="1" applyFont="1" applyFill="1" applyBorder="1" applyAlignment="1">
      <alignment horizontal="right"/>
    </xf>
    <xf numFmtId="3" fontId="21" fillId="17" borderId="64" xfId="0" applyNumberFormat="1" applyFont="1" applyFill="1" applyBorder="1" applyAlignment="1">
      <alignment horizontal="right"/>
    </xf>
    <xf numFmtId="3" fontId="21" fillId="6" borderId="184" xfId="0" applyNumberFormat="1" applyFont="1" applyFill="1" applyBorder="1" applyAlignment="1">
      <alignment horizontal="right"/>
    </xf>
    <xf numFmtId="3" fontId="21" fillId="17" borderId="61" xfId="0" applyNumberFormat="1" applyFont="1" applyFill="1" applyBorder="1" applyAlignment="1">
      <alignment horizontal="right"/>
    </xf>
    <xf numFmtId="3" fontId="21" fillId="6" borderId="49" xfId="0" applyNumberFormat="1" applyFont="1" applyFill="1" applyBorder="1" applyAlignment="1">
      <alignment horizontal="right"/>
    </xf>
    <xf numFmtId="0" fontId="20" fillId="18" borderId="220" xfId="0" applyFont="1" applyFill="1" applyBorder="1"/>
    <xf numFmtId="3" fontId="21" fillId="5" borderId="72" xfId="0" applyNumberFormat="1" applyFont="1" applyFill="1" applyBorder="1" applyAlignment="1">
      <alignment horizontal="right"/>
    </xf>
    <xf numFmtId="3" fontId="21" fillId="17" borderId="166" xfId="0" applyNumberFormat="1" applyFont="1" applyFill="1" applyBorder="1" applyAlignment="1">
      <alignment horizontal="right"/>
    </xf>
    <xf numFmtId="3" fontId="21" fillId="17" borderId="167" xfId="0" applyNumberFormat="1" applyFont="1" applyFill="1" applyBorder="1" applyAlignment="1">
      <alignment horizontal="right"/>
    </xf>
    <xf numFmtId="3" fontId="21" fillId="17" borderId="206" xfId="0" applyNumberFormat="1" applyFont="1" applyFill="1" applyBorder="1" applyAlignment="1">
      <alignment horizontal="right"/>
    </xf>
    <xf numFmtId="0" fontId="8" fillId="13" borderId="41" xfId="0" applyFont="1" applyFill="1" applyBorder="1"/>
    <xf numFmtId="0" fontId="34" fillId="13" borderId="41" xfId="0" applyFont="1" applyFill="1" applyBorder="1" applyAlignment="1" applyProtection="1">
      <alignment horizontal="left" wrapText="1"/>
      <protection locked="0"/>
    </xf>
    <xf numFmtId="3" fontId="21" fillId="5" borderId="70" xfId="0" applyNumberFormat="1" applyFont="1" applyFill="1" applyBorder="1" applyAlignment="1">
      <alignment horizontal="right"/>
    </xf>
    <xf numFmtId="3" fontId="22" fillId="5" borderId="28" xfId="0" applyNumberFormat="1" applyFont="1" applyFill="1" applyBorder="1" applyAlignment="1">
      <alignment horizontal="right"/>
    </xf>
    <xf numFmtId="3" fontId="21" fillId="17" borderId="28" xfId="0" applyNumberFormat="1" applyFont="1" applyFill="1" applyBorder="1" applyAlignment="1">
      <alignment horizontal="right"/>
    </xf>
    <xf numFmtId="3" fontId="23" fillId="17" borderId="71" xfId="0" applyNumberFormat="1" applyFont="1" applyFill="1" applyBorder="1" applyAlignment="1">
      <alignment horizontal="right"/>
    </xf>
    <xf numFmtId="3" fontId="21" fillId="6" borderId="110" xfId="0" applyNumberFormat="1" applyFont="1" applyFill="1" applyBorder="1" applyAlignment="1">
      <alignment horizontal="right"/>
    </xf>
    <xf numFmtId="3" fontId="21" fillId="17" borderId="111" xfId="0" applyNumberFormat="1" applyFont="1" applyFill="1" applyBorder="1" applyAlignment="1">
      <alignment horizontal="right"/>
    </xf>
    <xf numFmtId="3" fontId="21" fillId="6" borderId="70" xfId="0" applyNumberFormat="1" applyFont="1" applyFill="1" applyBorder="1" applyAlignment="1">
      <alignment horizontal="right"/>
    </xf>
    <xf numFmtId="3" fontId="21" fillId="17" borderId="221" xfId="0" applyNumberFormat="1" applyFont="1" applyFill="1" applyBorder="1" applyAlignment="1">
      <alignment horizontal="right"/>
    </xf>
    <xf numFmtId="0" fontId="8" fillId="4" borderId="68" xfId="0" applyFont="1" applyFill="1" applyBorder="1"/>
    <xf numFmtId="0" fontId="8" fillId="4" borderId="137" xfId="0" applyFont="1" applyFill="1" applyBorder="1" applyAlignment="1">
      <alignment horizontal="left" wrapText="1"/>
    </xf>
    <xf numFmtId="3" fontId="47" fillId="17" borderId="58" xfId="0" applyNumberFormat="1" applyFont="1" applyFill="1" applyBorder="1" applyAlignment="1">
      <alignment horizontal="right"/>
    </xf>
    <xf numFmtId="3" fontId="21" fillId="5" borderId="30" xfId="0" applyNumberFormat="1" applyFont="1" applyFill="1" applyBorder="1" applyAlignment="1"/>
    <xf numFmtId="3" fontId="21" fillId="5" borderId="31" xfId="0" applyNumberFormat="1" applyFont="1" applyFill="1" applyBorder="1" applyAlignment="1"/>
    <xf numFmtId="3" fontId="22" fillId="5" borderId="31" xfId="0" applyNumberFormat="1" applyFont="1" applyFill="1" applyBorder="1" applyAlignment="1"/>
    <xf numFmtId="3" fontId="21" fillId="0" borderId="33" xfId="0" applyNumberFormat="1" applyFont="1" applyFill="1" applyBorder="1" applyAlignment="1"/>
    <xf numFmtId="3" fontId="21" fillId="6" borderId="34" xfId="0" applyNumberFormat="1" applyFont="1" applyFill="1" applyBorder="1" applyAlignment="1"/>
    <xf numFmtId="3" fontId="21" fillId="0" borderId="35" xfId="0" applyNumberFormat="1" applyFont="1" applyFill="1" applyBorder="1" applyAlignment="1"/>
    <xf numFmtId="3" fontId="21" fillId="6" borderId="31" xfId="0" applyNumberFormat="1" applyFont="1" applyFill="1" applyBorder="1" applyAlignment="1"/>
    <xf numFmtId="3" fontId="21" fillId="0" borderId="114" xfId="0" applyNumberFormat="1" applyFont="1" applyFill="1" applyBorder="1" applyAlignment="1"/>
    <xf numFmtId="0" fontId="48" fillId="11" borderId="40" xfId="0" applyFont="1" applyFill="1" applyBorder="1"/>
    <xf numFmtId="3" fontId="21" fillId="0" borderId="222" xfId="0" applyNumberFormat="1" applyFont="1" applyBorder="1" applyAlignment="1">
      <alignment horizontal="right"/>
    </xf>
    <xf numFmtId="0" fontId="25" fillId="0" borderId="78" xfId="0" applyFont="1" applyBorder="1" applyAlignment="1">
      <alignment horizontal="right"/>
    </xf>
    <xf numFmtId="0" fontId="20" fillId="27" borderId="173" xfId="0" applyFont="1" applyFill="1" applyBorder="1"/>
    <xf numFmtId="0" fontId="13" fillId="0" borderId="99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3" fontId="21" fillId="0" borderId="55" xfId="0" applyNumberFormat="1" applyFont="1" applyBorder="1" applyAlignment="1">
      <alignment horizontal="right"/>
    </xf>
    <xf numFmtId="3" fontId="21" fillId="0" borderId="150" xfId="0" applyNumberFormat="1" applyFont="1" applyBorder="1" applyAlignment="1">
      <alignment horizontal="right"/>
    </xf>
    <xf numFmtId="0" fontId="25" fillId="0" borderId="56" xfId="0" applyFont="1" applyBorder="1" applyAlignment="1">
      <alignment horizontal="right"/>
    </xf>
    <xf numFmtId="3" fontId="26" fillId="0" borderId="65" xfId="0" applyNumberFormat="1" applyFont="1" applyBorder="1" applyAlignment="1">
      <alignment horizontal="right"/>
    </xf>
    <xf numFmtId="3" fontId="25" fillId="0" borderId="65" xfId="0" applyNumberFormat="1" applyFont="1" applyBorder="1" applyAlignment="1">
      <alignment horizontal="right"/>
    </xf>
    <xf numFmtId="3" fontId="25" fillId="12" borderId="149" xfId="0" applyNumberFormat="1" applyFont="1" applyFill="1" applyBorder="1" applyAlignment="1">
      <alignment horizontal="right"/>
    </xf>
    <xf numFmtId="3" fontId="21" fillId="0" borderId="10" xfId="0" applyNumberFormat="1" applyFont="1" applyBorder="1" applyAlignment="1">
      <alignment horizontal="right"/>
    </xf>
    <xf numFmtId="3" fontId="21" fillId="0" borderId="92" xfId="0" applyNumberFormat="1" applyFont="1" applyBorder="1" applyAlignment="1">
      <alignment horizontal="right"/>
    </xf>
    <xf numFmtId="3" fontId="21" fillId="0" borderId="93" xfId="0" applyNumberFormat="1" applyFont="1" applyBorder="1" applyAlignment="1">
      <alignment horizontal="right"/>
    </xf>
    <xf numFmtId="0" fontId="20" fillId="20" borderId="189" xfId="0" applyFont="1" applyFill="1" applyBorder="1"/>
    <xf numFmtId="0" fontId="20" fillId="7" borderId="191" xfId="0" applyFont="1" applyFill="1" applyBorder="1"/>
    <xf numFmtId="0" fontId="20" fillId="7" borderId="81" xfId="0" applyFont="1" applyFill="1" applyBorder="1"/>
    <xf numFmtId="0" fontId="20" fillId="7" borderId="0" xfId="0" applyFont="1" applyFill="1" applyBorder="1"/>
    <xf numFmtId="0" fontId="24" fillId="0" borderId="66" xfId="0" applyFont="1" applyFill="1" applyBorder="1" applyAlignment="1">
      <alignment horizontal="left" wrapText="1"/>
    </xf>
    <xf numFmtId="3" fontId="11" fillId="5" borderId="92" xfId="0" applyNumberFormat="1" applyFont="1" applyFill="1" applyBorder="1" applyAlignment="1">
      <alignment horizontal="right"/>
    </xf>
    <xf numFmtId="0" fontId="8" fillId="21" borderId="51" xfId="0" applyFont="1" applyFill="1" applyBorder="1" applyAlignment="1"/>
    <xf numFmtId="3" fontId="21" fillId="17" borderId="99" xfId="0" applyNumberFormat="1" applyFont="1" applyFill="1" applyBorder="1" applyAlignment="1">
      <alignment horizontal="right"/>
    </xf>
    <xf numFmtId="3" fontId="21" fillId="17" borderId="100" xfId="0" applyNumberFormat="1" applyFont="1" applyFill="1" applyBorder="1" applyAlignment="1">
      <alignment horizontal="right"/>
    </xf>
    <xf numFmtId="3" fontId="21" fillId="17" borderId="97" xfId="0" applyNumberFormat="1" applyFont="1" applyFill="1" applyBorder="1" applyAlignment="1">
      <alignment horizontal="right"/>
    </xf>
    <xf numFmtId="3" fontId="21" fillId="17" borderId="98" xfId="0" applyNumberFormat="1" applyFont="1" applyFill="1" applyBorder="1" applyAlignment="1">
      <alignment horizontal="right"/>
    </xf>
    <xf numFmtId="0" fontId="8" fillId="8" borderId="90" xfId="0" applyFont="1" applyFill="1" applyBorder="1"/>
    <xf numFmtId="0" fontId="8" fillId="2" borderId="90" xfId="0" applyFont="1" applyFill="1" applyBorder="1" applyAlignment="1">
      <alignment horizontal="left" wrapText="1"/>
    </xf>
    <xf numFmtId="0" fontId="20" fillId="0" borderId="224" xfId="0" applyFont="1" applyBorder="1" applyAlignment="1">
      <alignment horizontal="center" wrapText="1"/>
    </xf>
    <xf numFmtId="0" fontId="20" fillId="0" borderId="141" xfId="0" applyFont="1" applyBorder="1" applyAlignment="1">
      <alignment horizontal="center" wrapText="1"/>
    </xf>
    <xf numFmtId="0" fontId="20" fillId="0" borderId="225" xfId="0" applyFont="1" applyBorder="1" applyAlignment="1">
      <alignment horizontal="center" wrapText="1"/>
    </xf>
    <xf numFmtId="0" fontId="21" fillId="0" borderId="94" xfId="0" applyFont="1" applyBorder="1" applyAlignment="1">
      <alignment horizontal="right"/>
    </xf>
    <xf numFmtId="0" fontId="21" fillId="0" borderId="10" xfId="0" applyFont="1" applyBorder="1" applyAlignment="1">
      <alignment horizontal="right"/>
    </xf>
    <xf numFmtId="0" fontId="21" fillId="0" borderId="92" xfId="0" applyFont="1" applyBorder="1" applyAlignment="1">
      <alignment horizontal="right"/>
    </xf>
    <xf numFmtId="0" fontId="8" fillId="15" borderId="42" xfId="0" applyFont="1" applyFill="1" applyBorder="1" applyAlignment="1">
      <alignment horizontal="left" wrapText="1"/>
    </xf>
    <xf numFmtId="3" fontId="21" fillId="0" borderId="223" xfId="0" applyNumberFormat="1" applyFont="1" applyBorder="1" applyAlignment="1">
      <alignment horizontal="right"/>
    </xf>
    <xf numFmtId="3" fontId="25" fillId="5" borderId="228" xfId="0" applyNumberFormat="1" applyFont="1" applyFill="1" applyBorder="1" applyAlignment="1"/>
    <xf numFmtId="3" fontId="25" fillId="5" borderId="70" xfId="0" applyNumberFormat="1" applyFont="1" applyFill="1" applyBorder="1" applyAlignment="1"/>
    <xf numFmtId="3" fontId="32" fillId="5" borderId="28" xfId="0" applyNumberFormat="1" applyFont="1" applyFill="1" applyBorder="1" applyAlignment="1"/>
    <xf numFmtId="3" fontId="25" fillId="0" borderId="28" xfId="0" applyNumberFormat="1" applyFont="1" applyFill="1" applyBorder="1" applyAlignment="1"/>
    <xf numFmtId="3" fontId="25" fillId="0" borderId="229" xfId="0" applyNumberFormat="1" applyFont="1" applyFill="1" applyBorder="1" applyAlignment="1"/>
    <xf numFmtId="3" fontId="25" fillId="6" borderId="230" xfId="0" applyNumberFormat="1" applyFont="1" applyFill="1" applyBorder="1" applyAlignment="1"/>
    <xf numFmtId="3" fontId="25" fillId="6" borderId="70" xfId="0" applyNumberFormat="1" applyFont="1" applyFill="1" applyBorder="1" applyAlignment="1"/>
    <xf numFmtId="3" fontId="25" fillId="0" borderId="231" xfId="0" applyNumberFormat="1" applyFont="1" applyFill="1" applyBorder="1" applyAlignment="1"/>
    <xf numFmtId="3" fontId="11" fillId="26" borderId="195" xfId="0" applyNumberFormat="1" applyFont="1" applyFill="1" applyBorder="1" applyAlignment="1"/>
    <xf numFmtId="3" fontId="11" fillId="26" borderId="196" xfId="0" applyNumberFormat="1" applyFont="1" applyFill="1" applyBorder="1" applyAlignment="1"/>
    <xf numFmtId="3" fontId="11" fillId="26" borderId="215" xfId="0" applyNumberFormat="1" applyFont="1" applyFill="1" applyBorder="1" applyAlignment="1"/>
    <xf numFmtId="0" fontId="28" fillId="0" borderId="2" xfId="0" applyFont="1" applyBorder="1"/>
    <xf numFmtId="0" fontId="29" fillId="17" borderId="51" xfId="0" applyFont="1" applyFill="1" applyBorder="1" applyAlignment="1">
      <alignment horizontal="left" wrapText="1"/>
    </xf>
    <xf numFmtId="0" fontId="30" fillId="17" borderId="96" xfId="0" applyFont="1" applyFill="1" applyBorder="1" applyAlignment="1">
      <alignment horizontal="center"/>
    </xf>
    <xf numFmtId="0" fontId="30" fillId="17" borderId="97" xfId="0" applyFont="1" applyFill="1" applyBorder="1" applyAlignment="1">
      <alignment horizontal="center"/>
    </xf>
    <xf numFmtId="0" fontId="30" fillId="17" borderId="100" xfId="0" applyFont="1" applyFill="1" applyBorder="1" applyAlignment="1">
      <alignment horizontal="center"/>
    </xf>
    <xf numFmtId="3" fontId="25" fillId="17" borderId="99" xfId="0" applyNumberFormat="1" applyFont="1" applyFill="1" applyBorder="1" applyAlignment="1"/>
    <xf numFmtId="3" fontId="25" fillId="0" borderId="97" xfId="0" applyNumberFormat="1" applyFont="1" applyFill="1" applyBorder="1" applyAlignment="1"/>
    <xf numFmtId="3" fontId="25" fillId="0" borderId="100" xfId="0" applyNumberFormat="1" applyFont="1" applyFill="1" applyBorder="1" applyAlignment="1"/>
    <xf numFmtId="3" fontId="25" fillId="6" borderId="55" xfId="0" applyNumberFormat="1" applyFont="1" applyFill="1" applyBorder="1" applyAlignment="1"/>
    <xf numFmtId="3" fontId="25" fillId="0" borderId="99" xfId="0" applyNumberFormat="1" applyFont="1" applyFill="1" applyBorder="1" applyAlignment="1"/>
    <xf numFmtId="3" fontId="25" fillId="0" borderId="52" xfId="0" applyNumberFormat="1" applyFont="1" applyFill="1" applyBorder="1" applyAlignment="1"/>
    <xf numFmtId="3" fontId="25" fillId="6" borderId="99" xfId="0" applyNumberFormat="1" applyFont="1" applyFill="1" applyBorder="1" applyAlignment="1"/>
    <xf numFmtId="3" fontId="25" fillId="0" borderId="65" xfId="0" applyNumberFormat="1" applyFont="1" applyFill="1" applyBorder="1" applyAlignment="1"/>
    <xf numFmtId="3" fontId="25" fillId="6" borderId="96" xfId="0" applyNumberFormat="1" applyFont="1" applyFill="1" applyBorder="1" applyAlignment="1"/>
    <xf numFmtId="3" fontId="25" fillId="0" borderId="51" xfId="0" applyNumberFormat="1" applyFont="1" applyFill="1" applyBorder="1" applyAlignment="1"/>
    <xf numFmtId="0" fontId="31" fillId="0" borderId="0" xfId="0" applyFont="1" applyBorder="1"/>
    <xf numFmtId="0" fontId="31" fillId="16" borderId="68" xfId="0" applyFont="1" applyFill="1" applyBorder="1"/>
    <xf numFmtId="0" fontId="29" fillId="17" borderId="68" xfId="0" applyFont="1" applyFill="1" applyBorder="1" applyAlignment="1">
      <alignment horizontal="left" wrapText="1"/>
    </xf>
    <xf numFmtId="0" fontId="30" fillId="17" borderId="85" xfId="0" applyFont="1" applyFill="1" applyBorder="1" applyAlignment="1">
      <alignment horizontal="center"/>
    </xf>
    <xf numFmtId="0" fontId="30" fillId="17" borderId="86" xfId="0" applyFont="1" applyFill="1" applyBorder="1" applyAlignment="1">
      <alignment horizontal="center"/>
    </xf>
    <xf numFmtId="0" fontId="30" fillId="17" borderId="87" xfId="0" applyFont="1" applyFill="1" applyBorder="1" applyAlignment="1">
      <alignment horizontal="center"/>
    </xf>
    <xf numFmtId="3" fontId="25" fillId="0" borderId="68" xfId="0" applyNumberFormat="1" applyFont="1" applyBorder="1" applyAlignment="1">
      <alignment horizontal="right"/>
    </xf>
    <xf numFmtId="3" fontId="25" fillId="17" borderId="88" xfId="0" applyNumberFormat="1" applyFont="1" applyFill="1" applyBorder="1" applyAlignment="1"/>
    <xf numFmtId="3" fontId="21" fillId="0" borderId="101" xfId="0" applyNumberFormat="1" applyFont="1" applyBorder="1" applyAlignment="1">
      <alignment horizontal="right"/>
    </xf>
    <xf numFmtId="0" fontId="8" fillId="13" borderId="90" xfId="0" applyFont="1" applyFill="1" applyBorder="1"/>
    <xf numFmtId="0" fontId="40" fillId="13" borderId="90" xfId="1" applyFont="1" applyFill="1" applyBorder="1" applyAlignment="1">
      <alignment wrapText="1"/>
    </xf>
    <xf numFmtId="0" fontId="13" fillId="0" borderId="151" xfId="0" applyFont="1" applyBorder="1" applyAlignment="1">
      <alignment horizontal="center"/>
    </xf>
    <xf numFmtId="0" fontId="13" fillId="0" borderId="154" xfId="0" applyFont="1" applyBorder="1" applyAlignment="1">
      <alignment horizontal="center"/>
    </xf>
    <xf numFmtId="0" fontId="13" fillId="0" borderId="153" xfId="0" applyFont="1" applyBorder="1" applyAlignment="1">
      <alignment horizontal="center"/>
    </xf>
    <xf numFmtId="3" fontId="21" fillId="0" borderId="90" xfId="0" applyNumberFormat="1" applyFont="1" applyFill="1" applyBorder="1" applyAlignment="1"/>
    <xf numFmtId="3" fontId="21" fillId="0" borderId="151" xfId="0" applyNumberFormat="1" applyFont="1" applyFill="1" applyBorder="1" applyAlignment="1"/>
    <xf numFmtId="3" fontId="21" fillId="0" borderId="153" xfId="0" applyNumberFormat="1" applyFont="1" applyFill="1" applyBorder="1" applyAlignment="1"/>
    <xf numFmtId="3" fontId="21" fillId="22" borderId="90" xfId="0" applyNumberFormat="1" applyFont="1" applyFill="1" applyBorder="1" applyAlignment="1"/>
    <xf numFmtId="3" fontId="27" fillId="22" borderId="151" xfId="0" applyNumberFormat="1" applyFont="1" applyFill="1" applyBorder="1" applyAlignment="1"/>
    <xf numFmtId="3" fontId="27" fillId="22" borderId="154" xfId="0" applyNumberFormat="1" applyFont="1" applyFill="1" applyBorder="1" applyAlignment="1"/>
    <xf numFmtId="3" fontId="27" fillId="0" borderId="154" xfId="0" applyNumberFormat="1" applyFont="1" applyFill="1" applyBorder="1" applyAlignment="1"/>
    <xf numFmtId="3" fontId="27" fillId="0" borderId="155" xfId="0" applyNumberFormat="1" applyFont="1" applyFill="1" applyBorder="1" applyAlignment="1"/>
    <xf numFmtId="3" fontId="27" fillId="12" borderId="151" xfId="0" applyNumberFormat="1" applyFont="1" applyFill="1" applyBorder="1" applyAlignment="1"/>
    <xf numFmtId="3" fontId="27" fillId="0" borderId="90" xfId="0" applyNumberFormat="1" applyFont="1" applyFill="1" applyBorder="1" applyAlignment="1"/>
    <xf numFmtId="0" fontId="31" fillId="28" borderId="51" xfId="0" applyFont="1" applyFill="1" applyBorder="1"/>
    <xf numFmtId="0" fontId="29" fillId="29" borderId="51" xfId="0" applyFont="1" applyFill="1" applyBorder="1" applyAlignment="1">
      <alignment horizontal="left" wrapText="1"/>
    </xf>
    <xf numFmtId="3" fontId="26" fillId="0" borderId="100" xfId="0" applyNumberFormat="1" applyFont="1" applyFill="1" applyBorder="1" applyAlignment="1"/>
    <xf numFmtId="0" fontId="20" fillId="7" borderId="73" xfId="0" applyFont="1" applyFill="1" applyBorder="1"/>
    <xf numFmtId="3" fontId="23" fillId="17" borderId="100" xfId="0" applyNumberFormat="1" applyFont="1" applyFill="1" applyBorder="1" applyAlignment="1">
      <alignment horizontal="right"/>
    </xf>
    <xf numFmtId="0" fontId="20" fillId="18" borderId="2" xfId="0" applyFont="1" applyFill="1" applyBorder="1"/>
    <xf numFmtId="0" fontId="8" fillId="15" borderId="43" xfId="0" applyFont="1" applyFill="1" applyBorder="1" applyAlignment="1">
      <alignment horizontal="right" wrapText="1"/>
    </xf>
    <xf numFmtId="49" fontId="55" fillId="0" borderId="0" xfId="0" applyNumberFormat="1" applyFont="1" applyFill="1"/>
    <xf numFmtId="49" fontId="56" fillId="0" borderId="0" xfId="0" applyNumberFormat="1" applyFont="1" applyFill="1"/>
    <xf numFmtId="0" fontId="58" fillId="0" borderId="90" xfId="0" applyFont="1" applyFill="1" applyBorder="1" applyAlignment="1">
      <alignment horizontal="center" vertical="center"/>
    </xf>
    <xf numFmtId="0" fontId="66" fillId="30" borderId="195" xfId="0" applyFont="1" applyFill="1" applyBorder="1" applyAlignment="1">
      <alignment horizontal="center" vertical="center" wrapText="1"/>
    </xf>
    <xf numFmtId="0" fontId="67" fillId="0" borderId="117" xfId="0" applyFont="1" applyFill="1" applyBorder="1" applyAlignment="1">
      <alignment horizontal="center" vertical="center" wrapText="1"/>
    </xf>
    <xf numFmtId="0" fontId="67" fillId="0" borderId="233" xfId="0" applyFont="1" applyFill="1" applyBorder="1" applyAlignment="1">
      <alignment horizontal="center" vertical="center" wrapText="1"/>
    </xf>
    <xf numFmtId="0" fontId="61" fillId="30" borderId="195" xfId="0" applyFont="1" applyFill="1" applyBorder="1" applyAlignment="1">
      <alignment horizontal="center" vertical="center" wrapText="1"/>
    </xf>
    <xf numFmtId="3" fontId="69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2" fillId="31" borderId="0" xfId="0" applyNumberFormat="1" applyFont="1" applyFill="1" applyBorder="1" applyAlignment="1">
      <alignment horizontal="center"/>
    </xf>
    <xf numFmtId="0" fontId="22" fillId="31" borderId="0" xfId="0" applyFont="1" applyFill="1" applyBorder="1" applyAlignment="1">
      <alignment horizontal="center"/>
    </xf>
    <xf numFmtId="0" fontId="27" fillId="0" borderId="0" xfId="0" applyFont="1"/>
    <xf numFmtId="3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70" fillId="0" borderId="136" xfId="0" applyFont="1" applyFill="1" applyBorder="1" applyAlignment="1">
      <alignment wrapText="1"/>
    </xf>
    <xf numFmtId="0" fontId="70" fillId="0" borderId="66" xfId="0" applyFont="1" applyFill="1" applyBorder="1" applyAlignment="1">
      <alignment wrapText="1"/>
    </xf>
    <xf numFmtId="0" fontId="70" fillId="0" borderId="184" xfId="0" applyFont="1" applyFill="1" applyBorder="1" applyAlignment="1">
      <alignment wrapText="1"/>
    </xf>
    <xf numFmtId="0" fontId="70" fillId="0" borderId="43" xfId="0" applyFont="1" applyFill="1" applyBorder="1" applyAlignment="1">
      <alignment wrapText="1"/>
    </xf>
    <xf numFmtId="0" fontId="70" fillId="0" borderId="149" xfId="0" applyFont="1" applyFill="1" applyBorder="1" applyAlignment="1">
      <alignment wrapText="1"/>
    </xf>
    <xf numFmtId="0" fontId="70" fillId="0" borderId="234" xfId="0" applyFont="1" applyFill="1" applyBorder="1" applyAlignment="1">
      <alignment wrapText="1"/>
    </xf>
    <xf numFmtId="3" fontId="68" fillId="0" borderId="66" xfId="0" applyNumberFormat="1" applyFont="1" applyFill="1" applyBorder="1"/>
    <xf numFmtId="3" fontId="68" fillId="22" borderId="66" xfId="0" applyNumberFormat="1" applyFont="1" applyFill="1" applyBorder="1"/>
    <xf numFmtId="3" fontId="68" fillId="30" borderId="81" xfId="0" applyNumberFormat="1" applyFont="1" applyFill="1" applyBorder="1"/>
    <xf numFmtId="3" fontId="72" fillId="0" borderId="40" xfId="0" applyNumberFormat="1" applyFont="1" applyFill="1" applyBorder="1"/>
    <xf numFmtId="3" fontId="72" fillId="0" borderId="81" xfId="0" applyNumberFormat="1" applyFont="1" applyFill="1" applyBorder="1"/>
    <xf numFmtId="3" fontId="72" fillId="30" borderId="66" xfId="0" applyNumberFormat="1" applyFont="1" applyFill="1" applyBorder="1"/>
    <xf numFmtId="3" fontId="71" fillId="13" borderId="132" xfId="0" applyNumberFormat="1" applyFont="1" applyFill="1" applyBorder="1" applyAlignment="1">
      <alignment vertical="center"/>
    </xf>
    <xf numFmtId="3" fontId="71" fillId="13" borderId="30" xfId="0" applyNumberFormat="1" applyFont="1" applyFill="1" applyBorder="1" applyAlignment="1">
      <alignment vertical="center"/>
    </xf>
    <xf numFmtId="0" fontId="71" fillId="13" borderId="132" xfId="0" applyFont="1" applyFill="1" applyBorder="1" applyAlignment="1">
      <alignment horizontal="center" vertical="center"/>
    </xf>
    <xf numFmtId="3" fontId="73" fillId="0" borderId="41" xfId="0" applyNumberFormat="1" applyFont="1" applyFill="1" applyBorder="1"/>
    <xf numFmtId="3" fontId="73" fillId="0" borderId="43" xfId="0" applyNumberFormat="1" applyFont="1" applyFill="1" applyBorder="1"/>
    <xf numFmtId="0" fontId="74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3" fontId="22" fillId="0" borderId="0" xfId="0" applyNumberFormat="1" applyFont="1" applyFill="1" applyBorder="1"/>
    <xf numFmtId="0" fontId="73" fillId="0" borderId="0" xfId="0" applyFont="1"/>
    <xf numFmtId="0" fontId="45" fillId="0" borderId="0" xfId="0" applyFont="1" applyFill="1" applyBorder="1" applyAlignment="1">
      <alignment wrapText="1"/>
    </xf>
    <xf numFmtId="3" fontId="57" fillId="0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73" fillId="0" borderId="0" xfId="0" applyFont="1" applyFill="1" applyBorder="1"/>
    <xf numFmtId="3" fontId="46" fillId="0" borderId="0" xfId="0" applyNumberFormat="1" applyFont="1" applyFill="1" applyBorder="1" applyAlignment="1">
      <alignment horizontal="center"/>
    </xf>
    <xf numFmtId="3" fontId="73" fillId="0" borderId="0" xfId="0" applyNumberFormat="1" applyFont="1" applyFill="1" applyBorder="1"/>
    <xf numFmtId="3" fontId="21" fillId="17" borderId="96" xfId="0" applyNumberFormat="1" applyFont="1" applyFill="1" applyBorder="1" applyAlignment="1">
      <alignment horizontal="right"/>
    </xf>
    <xf numFmtId="0" fontId="8" fillId="16" borderId="51" xfId="0" applyFont="1" applyFill="1" applyBorder="1"/>
    <xf numFmtId="0" fontId="0" fillId="37" borderId="0" xfId="0" applyFill="1" applyAlignment="1">
      <alignment wrapText="1"/>
    </xf>
    <xf numFmtId="0" fontId="76" fillId="0" borderId="0" xfId="0" applyFont="1" applyAlignment="1" applyProtection="1">
      <alignment horizontal="right" wrapText="1"/>
      <protection locked="0"/>
    </xf>
    <xf numFmtId="0" fontId="76" fillId="0" borderId="0" xfId="0" applyFont="1" applyFill="1" applyAlignment="1" applyProtection="1">
      <alignment horizontal="right" wrapText="1"/>
      <protection locked="0"/>
    </xf>
    <xf numFmtId="0" fontId="76" fillId="2" borderId="1" xfId="0" applyFont="1" applyFill="1" applyBorder="1" applyAlignment="1" applyProtection="1">
      <alignment horizontal="right" wrapText="1"/>
      <protection locked="0"/>
    </xf>
    <xf numFmtId="0" fontId="18" fillId="0" borderId="0" xfId="0" applyFont="1" applyFill="1" applyBorder="1"/>
    <xf numFmtId="0" fontId="76" fillId="0" borderId="0" xfId="0" applyFont="1" applyFill="1" applyBorder="1" applyAlignment="1"/>
    <xf numFmtId="0" fontId="76" fillId="3" borderId="1" xfId="0" applyFont="1" applyFill="1" applyBorder="1" applyAlignment="1" applyProtection="1">
      <alignment horizontal="right" wrapText="1"/>
      <protection locked="0"/>
    </xf>
    <xf numFmtId="3" fontId="28" fillId="0" borderId="0" xfId="0" applyNumberFormat="1" applyFont="1" applyFill="1" applyBorder="1" applyAlignment="1">
      <alignment horizontal="right"/>
    </xf>
    <xf numFmtId="0" fontId="7" fillId="0" borderId="0" xfId="0" applyFont="1" applyAlignment="1"/>
    <xf numFmtId="0" fontId="0" fillId="0" borderId="0" xfId="0" applyFill="1" applyAlignment="1">
      <alignment horizontal="right"/>
    </xf>
    <xf numFmtId="0" fontId="6" fillId="0" borderId="0" xfId="0" applyFont="1" applyBorder="1" applyAlignment="1">
      <alignment horizontal="right"/>
    </xf>
    <xf numFmtId="0" fontId="6" fillId="17" borderId="0" xfId="0" applyFont="1" applyFill="1" applyBorder="1" applyAlignment="1">
      <alignment horizontal="center" wrapText="1"/>
    </xf>
    <xf numFmtId="0" fontId="6" fillId="17" borderId="0" xfId="0" applyFont="1" applyFill="1" applyBorder="1" applyAlignment="1">
      <alignment wrapText="1"/>
    </xf>
    <xf numFmtId="49" fontId="8" fillId="0" borderId="0" xfId="0" applyNumberFormat="1" applyFont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6" fillId="17" borderId="4" xfId="0" applyFont="1" applyFill="1" applyBorder="1" applyAlignment="1">
      <alignment wrapText="1"/>
    </xf>
    <xf numFmtId="0" fontId="13" fillId="0" borderId="225" xfId="0" applyFont="1" applyFill="1" applyBorder="1" applyAlignment="1">
      <alignment horizontal="center" vertical="center"/>
    </xf>
    <xf numFmtId="0" fontId="13" fillId="5" borderId="14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/>
    </xf>
    <xf numFmtId="0" fontId="0" fillId="0" borderId="7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7" fillId="17" borderId="242" xfId="0" applyFont="1" applyFill="1" applyBorder="1" applyAlignment="1">
      <alignment vertical="center"/>
    </xf>
    <xf numFmtId="0" fontId="20" fillId="17" borderId="242" xfId="0" applyFont="1" applyFill="1" applyBorder="1" applyAlignment="1">
      <alignment horizontal="center" textRotation="90" wrapText="1"/>
    </xf>
    <xf numFmtId="0" fontId="20" fillId="17" borderId="242" xfId="0" applyFont="1" applyFill="1" applyBorder="1" applyAlignment="1">
      <alignment horizontal="center" textRotation="90"/>
    </xf>
    <xf numFmtId="0" fontId="5" fillId="17" borderId="242" xfId="0" applyFont="1" applyFill="1" applyBorder="1" applyAlignment="1">
      <alignment horizontal="center" vertical="center" wrapText="1"/>
    </xf>
    <xf numFmtId="0" fontId="13" fillId="17" borderId="242" xfId="0" applyFont="1" applyFill="1" applyBorder="1" applyAlignment="1">
      <alignment horizontal="center" vertical="center" wrapText="1"/>
    </xf>
    <xf numFmtId="0" fontId="0" fillId="17" borderId="242" xfId="0" applyFill="1" applyBorder="1" applyAlignment="1">
      <alignment horizontal="center" vertical="center"/>
    </xf>
    <xf numFmtId="0" fontId="78" fillId="17" borderId="242" xfId="0" applyFont="1" applyFill="1" applyBorder="1" applyAlignment="1">
      <alignment horizontal="center" vertical="center" wrapText="1"/>
    </xf>
    <xf numFmtId="0" fontId="0" fillId="17" borderId="242" xfId="0" applyFont="1" applyFill="1" applyBorder="1" applyAlignment="1">
      <alignment horizontal="center" vertical="center"/>
    </xf>
    <xf numFmtId="0" fontId="0" fillId="17" borderId="242" xfId="0" applyFont="1" applyFill="1" applyBorder="1" applyAlignment="1">
      <alignment horizontal="center" vertical="center" wrapText="1"/>
    </xf>
    <xf numFmtId="0" fontId="14" fillId="17" borderId="242" xfId="0" applyFont="1" applyFill="1" applyBorder="1" applyAlignment="1">
      <alignment horizontal="center" vertical="center" wrapText="1"/>
    </xf>
    <xf numFmtId="0" fontId="19" fillId="17" borderId="242" xfId="0" applyFont="1" applyFill="1" applyBorder="1" applyAlignment="1">
      <alignment horizontal="center" vertical="center" wrapText="1"/>
    </xf>
    <xf numFmtId="0" fontId="18" fillId="17" borderId="242" xfId="0" applyFont="1" applyFill="1" applyBorder="1" applyAlignment="1">
      <alignment horizontal="center" vertical="center" wrapText="1"/>
    </xf>
    <xf numFmtId="0" fontId="0" fillId="17" borderId="242" xfId="0" applyFill="1" applyBorder="1" applyAlignment="1">
      <alignment horizontal="center" vertical="center" wrapText="1"/>
    </xf>
    <xf numFmtId="0" fontId="20" fillId="7" borderId="243" xfId="0" applyFont="1" applyFill="1" applyBorder="1" applyAlignment="1">
      <alignment vertical="center"/>
    </xf>
    <xf numFmtId="0" fontId="20" fillId="7" borderId="244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center"/>
    </xf>
    <xf numFmtId="4" fontId="34" fillId="3" borderId="21" xfId="0" applyNumberFormat="1" applyFont="1" applyFill="1" applyBorder="1" applyAlignment="1">
      <alignment horizontal="left"/>
    </xf>
    <xf numFmtId="0" fontId="20" fillId="17" borderId="27" xfId="0" applyFont="1" applyFill="1" applyBorder="1" applyAlignment="1">
      <alignment horizontal="center"/>
    </xf>
    <xf numFmtId="0" fontId="13" fillId="0" borderId="199" xfId="0" applyFont="1" applyBorder="1" applyAlignment="1">
      <alignment horizontal="center"/>
    </xf>
    <xf numFmtId="3" fontId="21" fillId="0" borderId="15" xfId="0" applyNumberFormat="1" applyFont="1" applyFill="1" applyBorder="1" applyAlignment="1"/>
    <xf numFmtId="3" fontId="21" fillId="0" borderId="241" xfId="0" applyNumberFormat="1" applyFont="1" applyFill="1" applyBorder="1" applyAlignment="1"/>
    <xf numFmtId="3" fontId="21" fillId="0" borderId="23" xfId="0" applyNumberFormat="1" applyFont="1" applyFill="1" applyBorder="1" applyAlignment="1"/>
    <xf numFmtId="3" fontId="21" fillId="5" borderId="245" xfId="0" applyNumberFormat="1" applyFont="1" applyFill="1" applyBorder="1" applyAlignment="1"/>
    <xf numFmtId="3" fontId="21" fillId="5" borderId="241" xfId="0" applyNumberFormat="1" applyFont="1" applyFill="1" applyBorder="1" applyAlignment="1"/>
    <xf numFmtId="3" fontId="22" fillId="5" borderId="17" xfId="0" applyNumberFormat="1" applyFont="1" applyFill="1" applyBorder="1" applyAlignment="1"/>
    <xf numFmtId="3" fontId="21" fillId="0" borderId="17" xfId="0" applyNumberFormat="1" applyFont="1" applyFill="1" applyBorder="1" applyAlignment="1"/>
    <xf numFmtId="3" fontId="21" fillId="6" borderId="241" xfId="0" applyNumberFormat="1" applyFont="1" applyFill="1" applyBorder="1" applyAlignment="1"/>
    <xf numFmtId="3" fontId="21" fillId="0" borderId="25" xfId="0" applyNumberFormat="1" applyFont="1" applyFill="1" applyBorder="1" applyAlignment="1"/>
    <xf numFmtId="0" fontId="8" fillId="3" borderId="246" xfId="0" applyFont="1" applyFill="1" applyBorder="1" applyAlignment="1">
      <alignment horizontal="center"/>
    </xf>
    <xf numFmtId="0" fontId="8" fillId="3" borderId="21" xfId="0" applyFont="1" applyFill="1" applyBorder="1" applyAlignment="1"/>
    <xf numFmtId="3" fontId="21" fillId="0" borderId="246" xfId="0" applyNumberFormat="1" applyFont="1" applyFill="1" applyBorder="1" applyAlignment="1"/>
    <xf numFmtId="3" fontId="21" fillId="0" borderId="27" xfId="0" applyNumberFormat="1" applyFont="1" applyFill="1" applyBorder="1" applyAlignment="1"/>
    <xf numFmtId="3" fontId="21" fillId="0" borderId="199" xfId="0" applyNumberFormat="1" applyFont="1" applyFill="1" applyBorder="1" applyAlignment="1"/>
    <xf numFmtId="3" fontId="21" fillId="5" borderId="246" xfId="0" applyNumberFormat="1" applyFont="1" applyFill="1" applyBorder="1" applyAlignment="1"/>
    <xf numFmtId="3" fontId="21" fillId="5" borderId="27" xfId="0" applyNumberFormat="1" applyFont="1" applyFill="1" applyBorder="1" applyAlignment="1"/>
    <xf numFmtId="3" fontId="22" fillId="5" borderId="1" xfId="0" applyNumberFormat="1" applyFont="1" applyFill="1" applyBorder="1" applyAlignment="1"/>
    <xf numFmtId="3" fontId="21" fillId="0" borderId="1" xfId="0" applyNumberFormat="1" applyFont="1" applyFill="1" applyBorder="1" applyAlignment="1"/>
    <xf numFmtId="3" fontId="21" fillId="6" borderId="27" xfId="0" applyNumberFormat="1" applyFont="1" applyFill="1" applyBorder="1" applyAlignment="1"/>
    <xf numFmtId="3" fontId="21" fillId="0" borderId="202" xfId="0" applyNumberFormat="1" applyFont="1" applyFill="1" applyBorder="1" applyAlignment="1"/>
    <xf numFmtId="0" fontId="8" fillId="0" borderId="246" xfId="0" applyFont="1" applyFill="1" applyBorder="1" applyAlignment="1">
      <alignment horizontal="center"/>
    </xf>
    <xf numFmtId="0" fontId="34" fillId="17" borderId="246" xfId="4" applyNumberFormat="1" applyFont="1" applyFill="1" applyBorder="1" applyAlignment="1">
      <alignment horizontal="left"/>
    </xf>
    <xf numFmtId="0" fontId="20" fillId="17" borderId="17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3" fontId="21" fillId="0" borderId="177" xfId="0" applyNumberFormat="1" applyFont="1" applyFill="1" applyBorder="1" applyAlignment="1"/>
    <xf numFmtId="3" fontId="21" fillId="0" borderId="19" xfId="0" applyNumberFormat="1" applyFont="1" applyFill="1" applyBorder="1" applyAlignment="1"/>
    <xf numFmtId="0" fontId="8" fillId="17" borderId="246" xfId="0" applyFont="1" applyFill="1" applyBorder="1" applyAlignment="1">
      <alignment horizontal="center"/>
    </xf>
    <xf numFmtId="0" fontId="20" fillId="0" borderId="177" xfId="0" applyFont="1" applyFill="1" applyBorder="1" applyAlignment="1">
      <alignment horizontal="center"/>
    </xf>
    <xf numFmtId="0" fontId="8" fillId="2" borderId="246" xfId="0" applyFont="1" applyFill="1" applyBorder="1" applyAlignment="1">
      <alignment horizontal="center"/>
    </xf>
    <xf numFmtId="0" fontId="8" fillId="2" borderId="246" xfId="0" applyFont="1" applyFill="1" applyBorder="1" applyAlignment="1"/>
    <xf numFmtId="0" fontId="13" fillId="0" borderId="27" xfId="4" applyNumberFormat="1" applyFont="1" applyFill="1" applyBorder="1" applyAlignment="1">
      <alignment horizontal="left"/>
    </xf>
    <xf numFmtId="0" fontId="8" fillId="3" borderId="246" xfId="0" applyFont="1" applyFill="1" applyBorder="1" applyAlignment="1"/>
    <xf numFmtId="0" fontId="20" fillId="0" borderId="27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99" xfId="0" applyFont="1" applyFill="1" applyBorder="1" applyAlignment="1">
      <alignment horizontal="center"/>
    </xf>
    <xf numFmtId="3" fontId="21" fillId="0" borderId="226" xfId="0" applyNumberFormat="1" applyFont="1" applyFill="1" applyBorder="1" applyAlignment="1"/>
    <xf numFmtId="3" fontId="21" fillId="0" borderId="53" xfId="0" applyNumberFormat="1" applyFont="1" applyFill="1" applyBorder="1" applyAlignment="1"/>
    <xf numFmtId="3" fontId="21" fillId="0" borderId="54" xfId="0" applyNumberFormat="1" applyFont="1" applyFill="1" applyBorder="1" applyAlignment="1"/>
    <xf numFmtId="3" fontId="21" fillId="5" borderId="53" xfId="0" applyNumberFormat="1" applyFont="1" applyFill="1" applyBorder="1" applyAlignment="1"/>
    <xf numFmtId="3" fontId="21" fillId="0" borderId="3" xfId="0" applyNumberFormat="1" applyFont="1" applyFill="1" applyBorder="1" applyAlignment="1"/>
    <xf numFmtId="3" fontId="21" fillId="0" borderId="158" xfId="0" applyNumberFormat="1" applyFont="1" applyFill="1" applyBorder="1" applyAlignment="1"/>
    <xf numFmtId="3" fontId="21" fillId="6" borderId="53" xfId="0" applyNumberFormat="1" applyFont="1" applyFill="1" applyBorder="1" applyAlignment="1"/>
    <xf numFmtId="3" fontId="21" fillId="0" borderId="14" xfId="0" applyNumberFormat="1" applyFont="1" applyFill="1" applyBorder="1" applyAlignment="1"/>
    <xf numFmtId="3" fontId="21" fillId="6" borderId="201" xfId="0" applyNumberFormat="1" applyFont="1" applyFill="1" applyBorder="1" applyAlignment="1"/>
    <xf numFmtId="0" fontId="8" fillId="2" borderId="21" xfId="0" applyFont="1" applyFill="1" applyBorder="1" applyAlignment="1"/>
    <xf numFmtId="0" fontId="13" fillId="17" borderId="18" xfId="0" applyFont="1" applyFill="1" applyBorder="1" applyAlignment="1">
      <alignment horizontal="center"/>
    </xf>
    <xf numFmtId="0" fontId="13" fillId="17" borderId="19" xfId="0" applyFont="1" applyFill="1" applyBorder="1" applyAlignment="1">
      <alignment horizontal="center"/>
    </xf>
    <xf numFmtId="0" fontId="20" fillId="7" borderId="247" xfId="0" applyFont="1" applyFill="1" applyBorder="1" applyAlignment="1">
      <alignment vertical="center"/>
    </xf>
    <xf numFmtId="0" fontId="20" fillId="7" borderId="248" xfId="0" applyFont="1" applyFill="1" applyBorder="1" applyAlignment="1">
      <alignment vertical="center"/>
    </xf>
    <xf numFmtId="0" fontId="34" fillId="2" borderId="249" xfId="4" applyNumberFormat="1" applyFont="1" applyFill="1" applyBorder="1" applyAlignment="1">
      <alignment horizontal="left" wrapText="1"/>
    </xf>
    <xf numFmtId="0" fontId="13" fillId="0" borderId="201" xfId="0" applyFont="1" applyBorder="1" applyAlignment="1">
      <alignment horizontal="center"/>
    </xf>
    <xf numFmtId="3" fontId="21" fillId="5" borderId="177" xfId="0" applyNumberFormat="1" applyFont="1" applyFill="1" applyBorder="1" applyAlignment="1"/>
    <xf numFmtId="3" fontId="22" fillId="5" borderId="18" xfId="0" applyNumberFormat="1" applyFont="1" applyFill="1" applyBorder="1" applyAlignment="1"/>
    <xf numFmtId="3" fontId="21" fillId="0" borderId="18" xfId="0" applyNumberFormat="1" applyFont="1" applyFill="1" applyBorder="1" applyAlignment="1"/>
    <xf numFmtId="3" fontId="21" fillId="6" borderId="177" xfId="0" applyNumberFormat="1" applyFont="1" applyFill="1" applyBorder="1" applyAlignment="1"/>
    <xf numFmtId="3" fontId="21" fillId="0" borderId="250" xfId="0" applyNumberFormat="1" applyFont="1" applyFill="1" applyBorder="1" applyAlignment="1"/>
    <xf numFmtId="0" fontId="34" fillId="3" borderId="21" xfId="4" applyNumberFormat="1" applyFont="1" applyFill="1" applyBorder="1" applyAlignment="1">
      <alignment horizontal="left"/>
    </xf>
    <xf numFmtId="0" fontId="13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34" fillId="3" borderId="246" xfId="4" applyNumberFormat="1" applyFont="1" applyFill="1" applyBorder="1" applyAlignment="1">
      <alignment horizontal="left"/>
    </xf>
    <xf numFmtId="0" fontId="20" fillId="0" borderId="201" xfId="0" applyFont="1" applyFill="1" applyBorder="1" applyAlignment="1">
      <alignment horizontal="center"/>
    </xf>
    <xf numFmtId="0" fontId="8" fillId="2" borderId="251" xfId="0" applyFont="1" applyFill="1" applyBorder="1" applyAlignment="1">
      <alignment wrapText="1"/>
    </xf>
    <xf numFmtId="0" fontId="20" fillId="17" borderId="201" xfId="0" applyFont="1" applyFill="1" applyBorder="1" applyAlignment="1">
      <alignment horizontal="center"/>
    </xf>
    <xf numFmtId="0" fontId="8" fillId="17" borderId="249" xfId="0" applyFont="1" applyFill="1" applyBorder="1" applyAlignment="1">
      <alignment wrapText="1"/>
    </xf>
    <xf numFmtId="0" fontId="20" fillId="0" borderId="20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99" xfId="0" applyFont="1" applyBorder="1" applyAlignment="1">
      <alignment horizontal="center"/>
    </xf>
    <xf numFmtId="0" fontId="20" fillId="11" borderId="252" xfId="0" applyFont="1" applyFill="1" applyBorder="1" applyAlignment="1">
      <alignment vertical="center"/>
    </xf>
    <xf numFmtId="0" fontId="20" fillId="11" borderId="253" xfId="0" applyFont="1" applyFill="1" applyBorder="1" applyAlignment="1">
      <alignment vertical="center"/>
    </xf>
    <xf numFmtId="0" fontId="8" fillId="3" borderId="246" xfId="0" applyFont="1" applyFill="1" applyBorder="1" applyAlignment="1">
      <alignment wrapText="1"/>
    </xf>
    <xf numFmtId="0" fontId="8" fillId="2" borderId="226" xfId="0" applyFont="1" applyFill="1" applyBorder="1" applyAlignment="1">
      <alignment horizontal="center"/>
    </xf>
    <xf numFmtId="0" fontId="34" fillId="2" borderId="226" xfId="1" applyFont="1" applyFill="1" applyBorder="1" applyAlignment="1">
      <alignment wrapText="1"/>
    </xf>
    <xf numFmtId="0" fontId="13" fillId="0" borderId="254" xfId="0" applyFont="1" applyBorder="1" applyAlignment="1">
      <alignment horizontal="center"/>
    </xf>
    <xf numFmtId="0" fontId="13" fillId="0" borderId="158" xfId="0" applyFont="1" applyBorder="1" applyAlignment="1">
      <alignment horizontal="center"/>
    </xf>
    <xf numFmtId="49" fontId="8" fillId="2" borderId="246" xfId="0" applyNumberFormat="1" applyFont="1" applyFill="1" applyBorder="1" applyAlignment="1">
      <alignment horizontal="left" wrapText="1"/>
    </xf>
    <xf numFmtId="3" fontId="21" fillId="5" borderId="29" xfId="0" applyNumberFormat="1" applyFont="1" applyFill="1" applyBorder="1" applyAlignment="1"/>
    <xf numFmtId="49" fontId="8" fillId="17" borderId="246" xfId="0" applyNumberFormat="1" applyFont="1" applyFill="1" applyBorder="1" applyAlignment="1">
      <alignment horizontal="left" wrapText="1"/>
    </xf>
    <xf numFmtId="0" fontId="20" fillId="7" borderId="255" xfId="0" applyFont="1" applyFill="1" applyBorder="1" applyAlignment="1">
      <alignment vertical="center"/>
    </xf>
    <xf numFmtId="0" fontId="20" fillId="7" borderId="256" xfId="0" applyFont="1" applyFill="1" applyBorder="1" applyAlignment="1">
      <alignment vertical="center"/>
    </xf>
    <xf numFmtId="0" fontId="8" fillId="17" borderId="257" xfId="0" applyFont="1" applyFill="1" applyBorder="1" applyAlignment="1"/>
    <xf numFmtId="0" fontId="20" fillId="17" borderId="0" xfId="0" applyFont="1" applyFill="1" applyBorder="1"/>
    <xf numFmtId="3" fontId="11" fillId="13" borderId="30" xfId="0" applyNumberFormat="1" applyFont="1" applyFill="1" applyBorder="1" applyAlignment="1"/>
    <xf numFmtId="3" fontId="11" fillId="13" borderId="259" xfId="0" applyNumberFormat="1" applyFont="1" applyFill="1" applyBorder="1" applyAlignment="1"/>
    <xf numFmtId="3" fontId="11" fillId="13" borderId="260" xfId="0" applyNumberFormat="1" applyFont="1" applyFill="1" applyBorder="1" applyAlignment="1"/>
    <xf numFmtId="3" fontId="11" fillId="38" borderId="238" xfId="0" applyNumberFormat="1" applyFont="1" applyFill="1" applyBorder="1" applyAlignment="1"/>
    <xf numFmtId="3" fontId="11" fillId="38" borderId="259" xfId="0" applyNumberFormat="1" applyFont="1" applyFill="1" applyBorder="1" applyAlignment="1"/>
    <xf numFmtId="3" fontId="11" fillId="38" borderId="261" xfId="0" applyNumberFormat="1" applyFont="1" applyFill="1" applyBorder="1" applyAlignment="1"/>
    <xf numFmtId="3" fontId="11" fillId="13" borderId="261" xfId="0" applyNumberFormat="1" applyFont="1" applyFill="1" applyBorder="1" applyAlignment="1"/>
    <xf numFmtId="3" fontId="11" fillId="39" borderId="262" xfId="0" applyNumberFormat="1" applyFont="1" applyFill="1" applyBorder="1" applyAlignment="1"/>
    <xf numFmtId="3" fontId="11" fillId="13" borderId="263" xfId="0" applyNumberFormat="1" applyFont="1" applyFill="1" applyBorder="1" applyAlignment="1"/>
    <xf numFmtId="3" fontId="11" fillId="39" borderId="259" xfId="0" applyNumberFormat="1" applyFont="1" applyFill="1" applyBorder="1" applyAlignment="1"/>
    <xf numFmtId="3" fontId="11" fillId="13" borderId="264" xfId="0" applyNumberFormat="1" applyFont="1" applyFill="1" applyBorder="1" applyAlignment="1"/>
    <xf numFmtId="0" fontId="0" fillId="0" borderId="0" xfId="0" applyFont="1"/>
    <xf numFmtId="0" fontId="20" fillId="0" borderId="0" xfId="0" applyFont="1" applyFill="1" applyBorder="1"/>
    <xf numFmtId="0" fontId="12" fillId="0" borderId="0" xfId="0" applyFont="1" applyBorder="1" applyAlignment="1"/>
    <xf numFmtId="0" fontId="79" fillId="0" borderId="0" xfId="0" applyFont="1" applyBorder="1" applyAlignment="1"/>
    <xf numFmtId="3" fontId="14" fillId="0" borderId="0" xfId="0" applyNumberFormat="1" applyFont="1" applyFill="1" applyBorder="1" applyAlignment="1">
      <alignment horizontal="right"/>
    </xf>
    <xf numFmtId="0" fontId="80" fillId="0" borderId="0" xfId="0" applyFont="1"/>
    <xf numFmtId="0" fontId="8" fillId="0" borderId="0" xfId="0" applyFont="1"/>
    <xf numFmtId="0" fontId="0" fillId="40" borderId="0" xfId="0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77" fillId="0" borderId="258" xfId="0" applyFont="1" applyFill="1" applyBorder="1" applyAlignment="1">
      <alignment vertical="center"/>
    </xf>
    <xf numFmtId="0" fontId="0" fillId="17" borderId="258" xfId="0" applyFill="1" applyBorder="1" applyAlignment="1">
      <alignment horizontal="center" vertical="center"/>
    </xf>
    <xf numFmtId="0" fontId="20" fillId="7" borderId="272" xfId="0" applyFont="1" applyFill="1" applyBorder="1" applyAlignment="1">
      <alignment vertical="center"/>
    </xf>
    <xf numFmtId="0" fontId="8" fillId="2" borderId="133" xfId="0" applyFont="1" applyFill="1" applyBorder="1" applyAlignment="1">
      <alignment horizontal="right"/>
    </xf>
    <xf numFmtId="0" fontId="8" fillId="2" borderId="13" xfId="0" applyFont="1" applyFill="1" applyBorder="1" applyAlignment="1"/>
    <xf numFmtId="3" fontId="21" fillId="5" borderId="15" xfId="0" applyNumberFormat="1" applyFont="1" applyFill="1" applyBorder="1" applyAlignment="1"/>
    <xf numFmtId="0" fontId="8" fillId="2" borderId="273" xfId="0" applyFont="1" applyFill="1" applyBorder="1" applyAlignment="1">
      <alignment horizontal="right"/>
    </xf>
    <xf numFmtId="0" fontId="8" fillId="2" borderId="274" xfId="0" applyFont="1" applyFill="1" applyBorder="1" applyAlignment="1">
      <alignment wrapText="1"/>
    </xf>
    <xf numFmtId="0" fontId="8" fillId="29" borderId="273" xfId="0" applyFont="1" applyFill="1" applyBorder="1" applyAlignment="1">
      <alignment horizontal="right"/>
    </xf>
    <xf numFmtId="0" fontId="8" fillId="29" borderId="203" xfId="0" applyFont="1" applyFill="1" applyBorder="1" applyAlignment="1"/>
    <xf numFmtId="0" fontId="8" fillId="2" borderId="274" xfId="0" applyFont="1" applyFill="1" applyBorder="1" applyAlignment="1"/>
    <xf numFmtId="0" fontId="8" fillId="2" borderId="203" xfId="0" applyFont="1" applyFill="1" applyBorder="1" applyAlignment="1"/>
    <xf numFmtId="3" fontId="11" fillId="5" borderId="1" xfId="0" applyNumberFormat="1" applyFont="1" applyFill="1" applyBorder="1" applyAlignment="1"/>
    <xf numFmtId="0" fontId="8" fillId="2" borderId="203" xfId="0" applyFont="1" applyFill="1" applyBorder="1" applyAlignment="1">
      <alignment wrapText="1"/>
    </xf>
    <xf numFmtId="0" fontId="24" fillId="25" borderId="43" xfId="0" applyFont="1" applyFill="1" applyBorder="1" applyAlignment="1">
      <alignment horizontal="right"/>
    </xf>
    <xf numFmtId="0" fontId="13" fillId="17" borderId="1" xfId="0" applyFont="1" applyFill="1" applyBorder="1" applyAlignment="1">
      <alignment horizontal="center"/>
    </xf>
    <xf numFmtId="0" fontId="13" fillId="17" borderId="199" xfId="0" applyFont="1" applyFill="1" applyBorder="1" applyAlignment="1">
      <alignment horizontal="center"/>
    </xf>
    <xf numFmtId="0" fontId="8" fillId="17" borderId="273" xfId="0" applyFont="1" applyFill="1" applyBorder="1" applyAlignment="1">
      <alignment horizontal="right"/>
    </xf>
    <xf numFmtId="0" fontId="8" fillId="17" borderId="203" xfId="0" applyFont="1" applyFill="1" applyBorder="1" applyAlignment="1"/>
    <xf numFmtId="0" fontId="8" fillId="17" borderId="203" xfId="4" applyNumberFormat="1" applyFont="1" applyFill="1" applyBorder="1" applyAlignment="1">
      <alignment horizontal="left"/>
    </xf>
    <xf numFmtId="0" fontId="8" fillId="17" borderId="274" xfId="4" applyNumberFormat="1" applyFont="1" applyFill="1" applyBorder="1" applyAlignment="1">
      <alignment horizontal="left" wrapText="1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8" fillId="0" borderId="273" xfId="0" applyFont="1" applyFill="1" applyBorder="1" applyAlignment="1">
      <alignment horizontal="right"/>
    </xf>
    <xf numFmtId="0" fontId="8" fillId="0" borderId="274" xfId="0" applyFont="1" applyFill="1" applyBorder="1" applyAlignment="1"/>
    <xf numFmtId="0" fontId="34" fillId="2" borderId="203" xfId="4" applyNumberFormat="1" applyFont="1" applyFill="1" applyBorder="1" applyAlignment="1">
      <alignment horizontal="left"/>
    </xf>
    <xf numFmtId="0" fontId="34" fillId="17" borderId="274" xfId="4" applyNumberFormat="1" applyFont="1" applyFill="1" applyBorder="1" applyAlignment="1">
      <alignment horizontal="left"/>
    </xf>
    <xf numFmtId="0" fontId="34" fillId="2" borderId="203" xfId="4" applyNumberFormat="1" applyFont="1" applyFill="1" applyBorder="1" applyAlignment="1">
      <alignment horizontal="left" wrapText="1"/>
    </xf>
    <xf numFmtId="3" fontId="21" fillId="0" borderId="201" xfId="0" applyNumberFormat="1" applyFont="1" applyFill="1" applyBorder="1" applyAlignment="1"/>
    <xf numFmtId="0" fontId="20" fillId="17" borderId="53" xfId="0" applyFont="1" applyFill="1" applyBorder="1" applyAlignment="1">
      <alignment horizontal="center"/>
    </xf>
    <xf numFmtId="0" fontId="81" fillId="2" borderId="274" xfId="1" applyFont="1" applyFill="1" applyBorder="1" applyAlignment="1">
      <alignment wrapText="1"/>
    </xf>
    <xf numFmtId="0" fontId="81" fillId="17" borderId="274" xfId="1" applyFont="1" applyFill="1" applyBorder="1" applyAlignment="1">
      <alignment wrapText="1"/>
    </xf>
    <xf numFmtId="0" fontId="34" fillId="17" borderId="274" xfId="1" applyFont="1" applyFill="1" applyBorder="1" applyAlignment="1">
      <alignment wrapText="1"/>
    </xf>
    <xf numFmtId="0" fontId="8" fillId="41" borderId="273" xfId="0" applyFont="1" applyFill="1" applyBorder="1" applyAlignment="1">
      <alignment horizontal="right"/>
    </xf>
    <xf numFmtId="0" fontId="8" fillId="41" borderId="203" xfId="1" applyFont="1" applyFill="1" applyBorder="1" applyAlignment="1">
      <alignment wrapText="1"/>
    </xf>
    <xf numFmtId="0" fontId="34" fillId="0" borderId="203" xfId="4" applyNumberFormat="1" applyFont="1" applyFill="1" applyBorder="1" applyAlignment="1">
      <alignment horizontal="left"/>
    </xf>
    <xf numFmtId="0" fontId="8" fillId="17" borderId="203" xfId="0" applyFont="1" applyFill="1" applyBorder="1" applyAlignment="1">
      <alignment wrapText="1"/>
    </xf>
    <xf numFmtId="0" fontId="20" fillId="0" borderId="27" xfId="0" applyFont="1" applyBorder="1" applyAlignment="1">
      <alignment horizontal="center"/>
    </xf>
    <xf numFmtId="0" fontId="24" fillId="25" borderId="60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/>
    </xf>
    <xf numFmtId="0" fontId="20" fillId="0" borderId="199" xfId="0" applyFont="1" applyFill="1" applyBorder="1" applyAlignment="1">
      <alignment horizontal="center"/>
    </xf>
    <xf numFmtId="49" fontId="8" fillId="2" borderId="275" xfId="0" applyNumberFormat="1" applyFont="1" applyFill="1" applyBorder="1" applyAlignment="1">
      <alignment horizontal="left" wrapText="1"/>
    </xf>
    <xf numFmtId="49" fontId="8" fillId="2" borderId="108" xfId="0" applyNumberFormat="1" applyFont="1" applyFill="1" applyBorder="1" applyAlignment="1">
      <alignment horizontal="left" wrapText="1"/>
    </xf>
    <xf numFmtId="0" fontId="13" fillId="0" borderId="27" xfId="2" applyFont="1" applyFill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14" xfId="2" applyFont="1" applyBorder="1" applyAlignment="1">
      <alignment horizontal="center"/>
    </xf>
    <xf numFmtId="3" fontId="33" fillId="0" borderId="0" xfId="0" applyNumberFormat="1" applyFont="1" applyFill="1" applyBorder="1" applyAlignment="1">
      <alignment vertical="center"/>
    </xf>
    <xf numFmtId="0" fontId="8" fillId="17" borderId="0" xfId="0" applyFont="1" applyFill="1" applyBorder="1"/>
    <xf numFmtId="0" fontId="79" fillId="17" borderId="0" xfId="0" applyFont="1" applyFill="1" applyBorder="1" applyAlignment="1"/>
    <xf numFmtId="0" fontId="79" fillId="0" borderId="0" xfId="0" applyFont="1" applyFill="1" applyBorder="1" applyAlignment="1"/>
    <xf numFmtId="0" fontId="0" fillId="0" borderId="0" xfId="0" applyFont="1" applyFill="1" applyBorder="1" applyAlignment="1"/>
    <xf numFmtId="49" fontId="8" fillId="17" borderId="203" xfId="0" applyNumberFormat="1" applyFont="1" applyFill="1" applyBorder="1" applyAlignment="1">
      <alignment horizontal="left" wrapText="1"/>
    </xf>
    <xf numFmtId="0" fontId="20" fillId="7" borderId="276" xfId="0" applyFont="1" applyFill="1" applyBorder="1" applyAlignment="1">
      <alignment vertical="center"/>
    </xf>
    <xf numFmtId="0" fontId="20" fillId="7" borderId="277" xfId="0" applyFont="1" applyFill="1" applyBorder="1" applyAlignment="1">
      <alignment vertical="center"/>
    </xf>
    <xf numFmtId="0" fontId="8" fillId="2" borderId="273" xfId="0" applyFont="1" applyFill="1" applyBorder="1" applyAlignment="1" applyProtection="1">
      <alignment horizontal="right" wrapText="1"/>
      <protection locked="0"/>
    </xf>
    <xf numFmtId="0" fontId="8" fillId="2" borderId="203" xfId="0" applyFont="1" applyFill="1" applyBorder="1" applyAlignment="1" applyProtection="1">
      <alignment horizontal="left" wrapText="1"/>
      <protection locked="0"/>
    </xf>
    <xf numFmtId="49" fontId="8" fillId="2" borderId="203" xfId="0" applyNumberFormat="1" applyFont="1" applyFill="1" applyBorder="1" applyAlignment="1">
      <alignment horizontal="left" wrapText="1"/>
    </xf>
    <xf numFmtId="0" fontId="82" fillId="0" borderId="1" xfId="0" applyFont="1" applyBorder="1" applyAlignment="1"/>
    <xf numFmtId="0" fontId="82" fillId="0" borderId="199" xfId="0" applyFont="1" applyBorder="1" applyAlignment="1"/>
    <xf numFmtId="0" fontId="82" fillId="0" borderId="14" xfId="0" applyFont="1" applyBorder="1" applyAlignment="1"/>
    <xf numFmtId="0" fontId="82" fillId="0" borderId="202" xfId="0" applyFont="1" applyBorder="1" applyAlignment="1"/>
    <xf numFmtId="0" fontId="8" fillId="0" borderId="274" xfId="1" applyFont="1" applyFill="1" applyBorder="1" applyAlignment="1">
      <alignment wrapText="1"/>
    </xf>
    <xf numFmtId="0" fontId="8" fillId="17" borderId="135" xfId="0" applyFont="1" applyFill="1" applyBorder="1" applyAlignment="1">
      <alignment horizontal="right"/>
    </xf>
    <xf numFmtId="0" fontId="8" fillId="0" borderId="278" xfId="1" applyFont="1" applyFill="1" applyBorder="1" applyAlignment="1">
      <alignment wrapText="1"/>
    </xf>
    <xf numFmtId="0" fontId="82" fillId="0" borderId="267" xfId="0" applyFont="1" applyBorder="1" applyAlignment="1"/>
    <xf numFmtId="0" fontId="82" fillId="0" borderId="279" xfId="0" applyFont="1" applyBorder="1" applyAlignment="1"/>
    <xf numFmtId="3" fontId="21" fillId="6" borderId="280" xfId="0" applyNumberFormat="1" applyFont="1" applyFill="1" applyBorder="1" applyAlignment="1"/>
    <xf numFmtId="0" fontId="20" fillId="7" borderId="281" xfId="0" applyFont="1" applyFill="1" applyBorder="1" applyAlignment="1">
      <alignment vertical="center"/>
    </xf>
    <xf numFmtId="0" fontId="20" fillId="17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8" fillId="0" borderId="0" xfId="0" applyFont="1" applyBorder="1"/>
    <xf numFmtId="0" fontId="79" fillId="0" borderId="0" xfId="0" applyFont="1"/>
    <xf numFmtId="0" fontId="64" fillId="0" borderId="153" xfId="0" applyFont="1" applyFill="1" applyBorder="1" applyAlignment="1">
      <alignment horizontal="center" vertical="center" wrapText="1"/>
    </xf>
    <xf numFmtId="0" fontId="28" fillId="0" borderId="215" xfId="0" applyFont="1" applyBorder="1" applyAlignment="1">
      <alignment horizontal="center" vertical="center" wrapText="1"/>
    </xf>
    <xf numFmtId="0" fontId="59" fillId="30" borderId="136" xfId="0" applyFont="1" applyFill="1" applyBorder="1" applyAlignment="1">
      <alignment horizontal="center" vertical="center" wrapText="1"/>
    </xf>
    <xf numFmtId="0" fontId="59" fillId="30" borderId="109" xfId="0" applyFont="1" applyFill="1" applyBorder="1" applyAlignment="1">
      <alignment horizontal="center" vertical="center" wrapText="1"/>
    </xf>
    <xf numFmtId="0" fontId="0" fillId="30" borderId="109" xfId="0" applyFill="1" applyBorder="1" applyAlignment="1">
      <alignment horizontal="center" vertical="center" wrapText="1"/>
    </xf>
    <xf numFmtId="0" fontId="65" fillId="30" borderId="42" xfId="0" applyFont="1" applyFill="1" applyBorder="1" applyAlignment="1">
      <alignment horizontal="center" vertical="center" wrapText="1"/>
    </xf>
    <xf numFmtId="0" fontId="65" fillId="30" borderId="78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51" fillId="0" borderId="0" xfId="0" applyFont="1" applyAlignment="1">
      <alignment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/>
    <xf numFmtId="0" fontId="57" fillId="0" borderId="90" xfId="0" applyFont="1" applyFill="1" applyBorder="1" applyAlignment="1">
      <alignment horizontal="center" vertical="center"/>
    </xf>
    <xf numFmtId="0" fontId="57" fillId="0" borderId="84" xfId="0" applyFont="1" applyBorder="1" applyAlignment="1">
      <alignment horizontal="center" vertical="center"/>
    </xf>
    <xf numFmtId="0" fontId="57" fillId="0" borderId="107" xfId="0" applyFont="1" applyBorder="1" applyAlignment="1">
      <alignment horizontal="center" vertical="center"/>
    </xf>
    <xf numFmtId="0" fontId="59" fillId="30" borderId="152" xfId="0" applyFont="1" applyFill="1" applyBorder="1" applyAlignment="1">
      <alignment horizontal="center" vertical="center"/>
    </xf>
    <xf numFmtId="0" fontId="0" fillId="30" borderId="139" xfId="0" applyFill="1" applyBorder="1" applyAlignment="1">
      <alignment horizontal="center" vertical="center"/>
    </xf>
    <xf numFmtId="0" fontId="0" fillId="30" borderId="95" xfId="0" applyFill="1" applyBorder="1" applyAlignment="1">
      <alignment horizontal="center" vertical="center"/>
    </xf>
    <xf numFmtId="0" fontId="59" fillId="30" borderId="132" xfId="0" applyFont="1" applyFill="1" applyBorder="1" applyAlignment="1">
      <alignment horizontal="center" vertical="center"/>
    </xf>
    <xf numFmtId="0" fontId="59" fillId="30" borderId="232" xfId="0" applyFont="1" applyFill="1" applyBorder="1" applyAlignment="1">
      <alignment horizontal="center" vertical="center"/>
    </xf>
    <xf numFmtId="0" fontId="58" fillId="0" borderId="90" xfId="0" applyFont="1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58" fillId="0" borderId="84" xfId="0" applyFont="1" applyFill="1" applyBorder="1" applyAlignment="1">
      <alignment horizontal="center" vertical="center" wrapText="1"/>
    </xf>
    <xf numFmtId="0" fontId="0" fillId="0" borderId="107" xfId="0" applyFill="1" applyBorder="1" applyAlignment="1">
      <alignment horizontal="center" vertical="center"/>
    </xf>
    <xf numFmtId="0" fontId="62" fillId="30" borderId="151" xfId="0" applyFont="1" applyFill="1" applyBorder="1" applyAlignment="1">
      <alignment horizontal="center" vertical="center" wrapText="1"/>
    </xf>
    <xf numFmtId="0" fontId="0" fillId="30" borderId="195" xfId="0" applyFill="1" applyBorder="1" applyAlignment="1">
      <alignment horizontal="center" vertical="center"/>
    </xf>
    <xf numFmtId="0" fontId="61" fillId="30" borderId="153" xfId="0" applyFont="1" applyFill="1" applyBorder="1" applyAlignment="1">
      <alignment horizontal="center" vertical="center" wrapText="1"/>
    </xf>
    <xf numFmtId="0" fontId="48" fillId="30" borderId="215" xfId="0" applyFont="1" applyFill="1" applyBorder="1" applyAlignment="1">
      <alignment horizontal="center" vertical="center" wrapText="1"/>
    </xf>
    <xf numFmtId="0" fontId="64" fillId="0" borderId="154" xfId="0" applyFont="1" applyFill="1" applyBorder="1" applyAlignment="1">
      <alignment horizontal="center" vertical="center" wrapText="1"/>
    </xf>
    <xf numFmtId="0" fontId="28" fillId="0" borderId="196" xfId="0" applyFont="1" applyBorder="1" applyAlignment="1">
      <alignment horizontal="center" vertical="center"/>
    </xf>
    <xf numFmtId="0" fontId="45" fillId="32" borderId="152" xfId="0" applyFont="1" applyFill="1" applyBorder="1" applyAlignment="1">
      <alignment horizontal="left" wrapText="1"/>
    </xf>
    <xf numFmtId="0" fontId="45" fillId="32" borderId="139" xfId="0" applyFont="1" applyFill="1" applyBorder="1" applyAlignment="1">
      <alignment horizontal="left" wrapText="1"/>
    </xf>
    <xf numFmtId="0" fontId="45" fillId="32" borderId="223" xfId="0" applyFont="1" applyFill="1" applyBorder="1" applyAlignment="1">
      <alignment horizontal="left" wrapText="1"/>
    </xf>
    <xf numFmtId="3" fontId="57" fillId="32" borderId="77" xfId="0" applyNumberFormat="1" applyFont="1" applyFill="1" applyBorder="1" applyAlignment="1">
      <alignment horizontal="center"/>
    </xf>
    <xf numFmtId="0" fontId="46" fillId="32" borderId="77" xfId="0" applyFont="1" applyFill="1" applyBorder="1" applyAlignment="1">
      <alignment horizontal="center"/>
    </xf>
    <xf numFmtId="0" fontId="46" fillId="32" borderId="123" xfId="0" applyFont="1" applyFill="1" applyBorder="1" applyAlignment="1">
      <alignment horizontal="center"/>
    </xf>
    <xf numFmtId="3" fontId="45" fillId="33" borderId="40" xfId="0" applyNumberFormat="1" applyFont="1" applyFill="1" applyBorder="1" applyAlignment="1">
      <alignment horizontal="left"/>
    </xf>
    <xf numFmtId="3" fontId="45" fillId="33" borderId="50" xfId="0" applyNumberFormat="1" applyFont="1" applyFill="1" applyBorder="1" applyAlignment="1">
      <alignment horizontal="left"/>
    </xf>
    <xf numFmtId="3" fontId="45" fillId="33" borderId="46" xfId="0" applyNumberFormat="1" applyFont="1" applyFill="1" applyBorder="1" applyAlignment="1">
      <alignment horizontal="left"/>
    </xf>
    <xf numFmtId="3" fontId="57" fillId="33" borderId="40" xfId="0" applyNumberFormat="1" applyFont="1" applyFill="1" applyBorder="1" applyAlignment="1">
      <alignment horizontal="center"/>
    </xf>
    <xf numFmtId="3" fontId="57" fillId="33" borderId="50" xfId="0" applyNumberFormat="1" applyFont="1" applyFill="1" applyBorder="1" applyAlignment="1">
      <alignment horizontal="center"/>
    </xf>
    <xf numFmtId="3" fontId="57" fillId="33" borderId="46" xfId="0" applyNumberFormat="1" applyFont="1" applyFill="1" applyBorder="1" applyAlignment="1">
      <alignment horizontal="center"/>
    </xf>
    <xf numFmtId="0" fontId="45" fillId="22" borderId="66" xfId="0" applyFont="1" applyFill="1" applyBorder="1" applyAlignment="1">
      <alignment horizontal="left" wrapText="1"/>
    </xf>
    <xf numFmtId="0" fontId="45" fillId="22" borderId="50" xfId="0" applyFont="1" applyFill="1" applyBorder="1" applyAlignment="1">
      <alignment horizontal="left" wrapText="1"/>
    </xf>
    <xf numFmtId="0" fontId="45" fillId="22" borderId="39" xfId="0" applyFont="1" applyFill="1" applyBorder="1" applyAlignment="1">
      <alignment horizontal="left" wrapText="1"/>
    </xf>
    <xf numFmtId="3" fontId="57" fillId="22" borderId="2" xfId="0" applyNumberFormat="1" applyFont="1" applyFill="1" applyBorder="1" applyAlignment="1">
      <alignment horizontal="center"/>
    </xf>
    <xf numFmtId="0" fontId="46" fillId="22" borderId="2" xfId="0" applyFont="1" applyFill="1" applyBorder="1" applyAlignment="1">
      <alignment horizontal="center"/>
    </xf>
    <xf numFmtId="0" fontId="46" fillId="22" borderId="81" xfId="0" applyFont="1" applyFill="1" applyBorder="1" applyAlignment="1">
      <alignment horizontal="center"/>
    </xf>
    <xf numFmtId="0" fontId="45" fillId="0" borderId="66" xfId="0" applyFont="1" applyFill="1" applyBorder="1" applyAlignment="1">
      <alignment horizontal="left" wrapText="1"/>
    </xf>
    <xf numFmtId="0" fontId="45" fillId="0" borderId="50" xfId="0" applyFont="1" applyFill="1" applyBorder="1" applyAlignment="1">
      <alignment horizontal="left" wrapText="1"/>
    </xf>
    <xf numFmtId="0" fontId="45" fillId="0" borderId="39" xfId="0" applyFont="1" applyFill="1" applyBorder="1" applyAlignment="1">
      <alignment horizontal="left" wrapText="1"/>
    </xf>
    <xf numFmtId="3" fontId="57" fillId="0" borderId="2" xfId="0" applyNumberFormat="1" applyFont="1" applyFill="1" applyBorder="1" applyAlignment="1">
      <alignment horizontal="center"/>
    </xf>
    <xf numFmtId="0" fontId="46" fillId="0" borderId="2" xfId="0" applyFont="1" applyFill="1" applyBorder="1" applyAlignment="1">
      <alignment horizontal="center"/>
    </xf>
    <xf numFmtId="0" fontId="46" fillId="0" borderId="81" xfId="0" applyFont="1" applyFill="1" applyBorder="1" applyAlignment="1">
      <alignment horizontal="center"/>
    </xf>
    <xf numFmtId="49" fontId="45" fillId="0" borderId="66" xfId="0" applyNumberFormat="1" applyFont="1" applyFill="1" applyBorder="1" applyAlignment="1">
      <alignment horizontal="right" wrapText="1"/>
    </xf>
    <xf numFmtId="49" fontId="45" fillId="0" borderId="50" xfId="0" applyNumberFormat="1" applyFont="1" applyFill="1" applyBorder="1" applyAlignment="1">
      <alignment horizontal="right" wrapText="1"/>
    </xf>
    <xf numFmtId="49" fontId="45" fillId="0" borderId="39" xfId="0" applyNumberFormat="1" applyFont="1" applyFill="1" applyBorder="1" applyAlignment="1">
      <alignment horizontal="right" wrapText="1"/>
    </xf>
    <xf numFmtId="3" fontId="57" fillId="0" borderId="2" xfId="0" applyNumberFormat="1" applyFont="1" applyFill="1" applyBorder="1" applyAlignment="1">
      <alignment horizontal="right"/>
    </xf>
    <xf numFmtId="0" fontId="46" fillId="0" borderId="2" xfId="0" applyFont="1" applyFill="1" applyBorder="1" applyAlignment="1">
      <alignment horizontal="right"/>
    </xf>
    <xf numFmtId="0" fontId="46" fillId="0" borderId="81" xfId="0" applyFont="1" applyFill="1" applyBorder="1" applyAlignment="1">
      <alignment horizontal="right"/>
    </xf>
    <xf numFmtId="0" fontId="45" fillId="35" borderId="235" xfId="0" applyFont="1" applyFill="1" applyBorder="1" applyAlignment="1">
      <alignment horizontal="left" wrapText="1"/>
    </xf>
    <xf numFmtId="0" fontId="45" fillId="35" borderId="233" xfId="0" applyFont="1" applyFill="1" applyBorder="1" applyAlignment="1">
      <alignment horizontal="left" wrapText="1"/>
    </xf>
    <xf numFmtId="0" fontId="45" fillId="35" borderId="236" xfId="0" applyFont="1" applyFill="1" applyBorder="1" applyAlignment="1">
      <alignment horizontal="left" wrapText="1"/>
    </xf>
    <xf numFmtId="3" fontId="57" fillId="35" borderId="117" xfId="0" applyNumberFormat="1" applyFont="1" applyFill="1" applyBorder="1" applyAlignment="1">
      <alignment horizontal="center"/>
    </xf>
    <xf numFmtId="0" fontId="46" fillId="35" borderId="117" xfId="0" applyFont="1" applyFill="1" applyBorder="1" applyAlignment="1">
      <alignment horizontal="center"/>
    </xf>
    <xf numFmtId="0" fontId="46" fillId="35" borderId="118" xfId="0" applyFont="1" applyFill="1" applyBorder="1" applyAlignment="1">
      <alignment horizontal="center"/>
    </xf>
    <xf numFmtId="0" fontId="45" fillId="36" borderId="132" xfId="0" applyFont="1" applyFill="1" applyBorder="1" applyAlignment="1">
      <alignment horizontal="left" wrapText="1"/>
    </xf>
    <xf numFmtId="0" fontId="45" fillId="36" borderId="232" xfId="0" applyFont="1" applyFill="1" applyBorder="1" applyAlignment="1">
      <alignment horizontal="left" wrapText="1"/>
    </xf>
    <xf numFmtId="0" fontId="45" fillId="36" borderId="237" xfId="0" applyFont="1" applyFill="1" applyBorder="1" applyAlignment="1">
      <alignment horizontal="left" wrapText="1"/>
    </xf>
    <xf numFmtId="3" fontId="57" fillId="36" borderId="37" xfId="0" applyNumberFormat="1" applyFont="1" applyFill="1" applyBorder="1" applyAlignment="1">
      <alignment horizontal="center"/>
    </xf>
    <xf numFmtId="0" fontId="46" fillId="36" borderId="37" xfId="0" applyFont="1" applyFill="1" applyBorder="1" applyAlignment="1">
      <alignment horizontal="center"/>
    </xf>
    <xf numFmtId="0" fontId="46" fillId="36" borderId="38" xfId="0" applyFont="1" applyFill="1" applyBorder="1" applyAlignment="1">
      <alignment horizontal="center"/>
    </xf>
    <xf numFmtId="3" fontId="57" fillId="0" borderId="40" xfId="0" applyNumberFormat="1" applyFont="1" applyFill="1" applyBorder="1" applyAlignment="1">
      <alignment horizontal="right"/>
    </xf>
    <xf numFmtId="0" fontId="46" fillId="0" borderId="50" xfId="0" applyFont="1" applyFill="1" applyBorder="1" applyAlignment="1">
      <alignment horizontal="right"/>
    </xf>
    <xf numFmtId="0" fontId="46" fillId="0" borderId="46" xfId="0" applyFont="1" applyFill="1" applyBorder="1" applyAlignment="1">
      <alignment horizontal="right"/>
    </xf>
    <xf numFmtId="3" fontId="57" fillId="0" borderId="50" xfId="0" applyNumberFormat="1" applyFont="1" applyFill="1" applyBorder="1" applyAlignment="1">
      <alignment horizontal="right"/>
    </xf>
    <xf numFmtId="3" fontId="57" fillId="0" borderId="46" xfId="0" applyNumberFormat="1" applyFont="1" applyFill="1" applyBorder="1" applyAlignment="1">
      <alignment horizontal="right"/>
    </xf>
    <xf numFmtId="0" fontId="45" fillId="34" borderId="66" xfId="0" applyFont="1" applyFill="1" applyBorder="1" applyAlignment="1">
      <alignment horizontal="left" wrapText="1"/>
    </xf>
    <xf numFmtId="0" fontId="45" fillId="34" borderId="50" xfId="0" applyFont="1" applyFill="1" applyBorder="1" applyAlignment="1">
      <alignment horizontal="left" wrapText="1"/>
    </xf>
    <xf numFmtId="0" fontId="45" fillId="34" borderId="39" xfId="0" applyFont="1" applyFill="1" applyBorder="1" applyAlignment="1">
      <alignment horizontal="left" wrapText="1"/>
    </xf>
    <xf numFmtId="3" fontId="55" fillId="34" borderId="2" xfId="0" applyNumberFormat="1" applyFont="1" applyFill="1" applyBorder="1" applyAlignment="1">
      <alignment horizontal="center"/>
    </xf>
    <xf numFmtId="0" fontId="75" fillId="34" borderId="2" xfId="0" applyFont="1" applyFill="1" applyBorder="1" applyAlignment="1">
      <alignment horizontal="center"/>
    </xf>
    <xf numFmtId="0" fontId="75" fillId="34" borderId="81" xfId="0" applyFont="1" applyFill="1" applyBorder="1" applyAlignment="1">
      <alignment horizontal="center"/>
    </xf>
    <xf numFmtId="3" fontId="57" fillId="0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3" fontId="45" fillId="0" borderId="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2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textRotation="90" wrapText="1"/>
    </xf>
    <xf numFmtId="0" fontId="13" fillId="0" borderId="16" xfId="0" applyFont="1" applyBorder="1" applyAlignment="1">
      <alignment horizontal="center" textRotation="90" wrapText="1"/>
    </xf>
    <xf numFmtId="0" fontId="13" fillId="0" borderId="140" xfId="0" applyFont="1" applyBorder="1" applyAlignment="1">
      <alignment horizontal="center" textRotation="90" wrapText="1"/>
    </xf>
    <xf numFmtId="0" fontId="13" fillId="0" borderId="7" xfId="0" applyFont="1" applyBorder="1" applyAlignment="1">
      <alignment horizontal="center" textRotation="90" wrapText="1"/>
    </xf>
    <xf numFmtId="0" fontId="13" fillId="0" borderId="17" xfId="0" applyFont="1" applyBorder="1" applyAlignment="1">
      <alignment horizontal="center" textRotation="90" wrapText="1"/>
    </xf>
    <xf numFmtId="0" fontId="13" fillId="0" borderId="141" xfId="0" applyFont="1" applyBorder="1" applyAlignment="1">
      <alignment horizontal="center" textRotation="90" wrapText="1"/>
    </xf>
    <xf numFmtId="0" fontId="14" fillId="0" borderId="8" xfId="0" applyFont="1" applyBorder="1" applyAlignment="1">
      <alignment horizont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3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13" fillId="0" borderId="26" xfId="0" applyNumberFormat="1" applyFont="1" applyBorder="1" applyAlignment="1">
      <alignment horizontal="center" vertical="center" wrapText="1"/>
    </xf>
    <xf numFmtId="3" fontId="13" fillId="0" borderId="148" xfId="0" applyNumberFormat="1" applyFont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3" fontId="16" fillId="6" borderId="15" xfId="0" applyNumberFormat="1" applyFont="1" applyFill="1" applyBorder="1" applyAlignment="1">
      <alignment horizontal="center" vertical="center" wrapText="1"/>
    </xf>
    <xf numFmtId="3" fontId="16" fillId="6" borderId="25" xfId="0" applyNumberFormat="1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44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145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4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4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26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textRotation="90"/>
    </xf>
    <xf numFmtId="0" fontId="14" fillId="0" borderId="47" xfId="0" applyFont="1" applyBorder="1" applyAlignment="1">
      <alignment horizontal="center" textRotation="90"/>
    </xf>
    <xf numFmtId="0" fontId="14" fillId="0" borderId="19" xfId="0" applyFont="1" applyBorder="1" applyAlignment="1">
      <alignment horizontal="center" textRotation="90" wrapText="1"/>
    </xf>
    <xf numFmtId="0" fontId="14" fillId="0" borderId="142" xfId="0" applyFont="1" applyBorder="1" applyAlignment="1">
      <alignment horizontal="center" textRotation="90" wrapText="1"/>
    </xf>
    <xf numFmtId="3" fontId="18" fillId="0" borderId="23" xfId="0" applyNumberFormat="1" applyFont="1" applyFill="1" applyBorder="1" applyAlignment="1">
      <alignment horizontal="center" vertical="center" wrapText="1"/>
    </xf>
    <xf numFmtId="3" fontId="18" fillId="0" borderId="146" xfId="0" applyNumberFormat="1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right"/>
    </xf>
    <xf numFmtId="0" fontId="12" fillId="9" borderId="139" xfId="0" applyFont="1" applyFill="1" applyBorder="1" applyAlignment="1">
      <alignment horizontal="right"/>
    </xf>
    <xf numFmtId="0" fontId="12" fillId="9" borderId="159" xfId="0" applyFont="1" applyFill="1" applyBorder="1" applyAlignment="1">
      <alignment horizontal="right"/>
    </xf>
    <xf numFmtId="0" fontId="12" fillId="0" borderId="258" xfId="0" applyFont="1" applyBorder="1" applyAlignment="1">
      <alignment horizontal="right"/>
    </xf>
    <xf numFmtId="0" fontId="5" fillId="0" borderId="239" xfId="0" applyFont="1" applyFill="1" applyBorder="1" applyAlignment="1">
      <alignment horizontal="center" vertical="center"/>
    </xf>
    <xf numFmtId="0" fontId="5" fillId="0" borderId="240" xfId="0" applyFont="1" applyFill="1" applyBorder="1" applyAlignment="1">
      <alignment horizontal="center" vertical="center"/>
    </xf>
    <xf numFmtId="0" fontId="3" fillId="37" borderId="0" xfId="0" applyFont="1" applyFill="1" applyBorder="1" applyAlignment="1">
      <alignment horizontal="center" wrapText="1"/>
    </xf>
    <xf numFmtId="0" fontId="5" fillId="0" borderId="238" xfId="0" applyFont="1" applyFill="1" applyBorder="1" applyAlignment="1">
      <alignment horizontal="center" vertical="center"/>
    </xf>
    <xf numFmtId="0" fontId="12" fillId="0" borderId="143" xfId="0" applyFont="1" applyBorder="1" applyAlignment="1">
      <alignment horizontal="center" vertical="center" wrapText="1"/>
    </xf>
    <xf numFmtId="0" fontId="13" fillId="0" borderId="145" xfId="0" applyFont="1" applyBorder="1" applyAlignment="1">
      <alignment horizontal="center" textRotation="90" wrapText="1"/>
    </xf>
    <xf numFmtId="0" fontId="14" fillId="0" borderId="23" xfId="0" applyFont="1" applyBorder="1" applyAlignment="1">
      <alignment horizontal="center"/>
    </xf>
    <xf numFmtId="0" fontId="16" fillId="5" borderId="143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3" fillId="0" borderId="143" xfId="0" applyFont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241" xfId="0" applyFont="1" applyFill="1" applyBorder="1" applyAlignment="1">
      <alignment horizontal="center" vertical="center" wrapText="1"/>
    </xf>
    <xf numFmtId="0" fontId="18" fillId="0" borderId="14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258" xfId="0" applyFont="1" applyBorder="1" applyAlignment="1">
      <alignment horizontal="right" vertical="center"/>
    </xf>
    <xf numFmtId="0" fontId="13" fillId="5" borderId="271" xfId="0" applyFont="1" applyFill="1" applyBorder="1" applyAlignment="1">
      <alignment horizontal="center" vertical="center" wrapText="1"/>
    </xf>
    <xf numFmtId="0" fontId="17" fillId="5" borderId="262" xfId="0" applyFont="1" applyFill="1" applyBorder="1" applyAlignment="1">
      <alignment horizontal="center" vertical="center" wrapText="1"/>
    </xf>
    <xf numFmtId="0" fontId="14" fillId="5" borderId="261" xfId="0" applyFont="1" applyFill="1" applyBorder="1" applyAlignment="1">
      <alignment horizontal="center" vertical="center" wrapText="1"/>
    </xf>
    <xf numFmtId="0" fontId="18" fillId="0" borderId="261" xfId="0" applyFont="1" applyFill="1" applyBorder="1" applyAlignment="1">
      <alignment horizontal="center" vertical="center" wrapText="1"/>
    </xf>
    <xf numFmtId="0" fontId="13" fillId="0" borderId="270" xfId="0" applyFont="1" applyFill="1" applyBorder="1" applyAlignment="1">
      <alignment horizontal="center" vertical="center" wrapText="1"/>
    </xf>
    <xf numFmtId="0" fontId="5" fillId="0" borderId="265" xfId="0" applyFont="1" applyFill="1" applyBorder="1" applyAlignment="1">
      <alignment horizontal="center" vertical="center"/>
    </xf>
    <xf numFmtId="0" fontId="5" fillId="0" borderId="266" xfId="0" applyFont="1" applyFill="1" applyBorder="1" applyAlignment="1">
      <alignment horizontal="center" vertical="center"/>
    </xf>
    <xf numFmtId="0" fontId="14" fillId="0" borderId="267" xfId="0" applyFont="1" applyBorder="1" applyAlignment="1">
      <alignment horizontal="center" textRotation="90"/>
    </xf>
    <xf numFmtId="0" fontId="14" fillId="0" borderId="268" xfId="0" applyFont="1" applyBorder="1" applyAlignment="1">
      <alignment horizontal="center" textRotation="90" wrapText="1"/>
    </xf>
    <xf numFmtId="0" fontId="13" fillId="0" borderId="269" xfId="0" applyFont="1" applyFill="1" applyBorder="1" applyAlignment="1">
      <alignment horizontal="center" vertical="center" wrapText="1"/>
    </xf>
    <xf numFmtId="0" fontId="3" fillId="40" borderId="0" xfId="0" applyFont="1" applyFill="1" applyBorder="1" applyAlignment="1">
      <alignment horizontal="center" wrapText="1"/>
    </xf>
    <xf numFmtId="0" fontId="12" fillId="0" borderId="238" xfId="0" applyFont="1" applyBorder="1" applyAlignment="1">
      <alignment horizontal="center" vertical="center" wrapText="1"/>
    </xf>
    <xf numFmtId="0" fontId="13" fillId="0" borderId="262" xfId="0" applyFont="1" applyBorder="1" applyAlignment="1">
      <alignment horizontal="center" textRotation="90" wrapText="1"/>
    </xf>
    <xf numFmtId="0" fontId="13" fillId="0" borderId="261" xfId="0" applyFont="1" applyBorder="1" applyAlignment="1">
      <alignment horizontal="center" textRotation="90" wrapText="1"/>
    </xf>
    <xf numFmtId="0" fontId="15" fillId="0" borderId="238" xfId="0" applyFont="1" applyFill="1" applyBorder="1" applyAlignment="1">
      <alignment horizontal="center" vertical="center" wrapText="1"/>
    </xf>
    <xf numFmtId="0" fontId="16" fillId="5" borderId="238" xfId="0" applyFont="1" applyFill="1" applyBorder="1" applyAlignment="1">
      <alignment horizontal="center" vertical="center"/>
    </xf>
    <xf numFmtId="0" fontId="16" fillId="6" borderId="238" xfId="0" applyFont="1" applyFill="1" applyBorder="1" applyAlignment="1">
      <alignment horizontal="center" vertical="center"/>
    </xf>
    <xf numFmtId="0" fontId="13" fillId="0" borderId="238" xfId="0" applyFont="1" applyBorder="1" applyAlignment="1">
      <alignment horizontal="center" vertical="center" wrapText="1"/>
    </xf>
    <xf numFmtId="0" fontId="18" fillId="0" borderId="263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2"/>
    <cellStyle name="Normální 3" xfId="3"/>
    <cellStyle name="normální_2008 - 12" xfId="4"/>
    <cellStyle name="normální_Navrh IR2009 - 21_10_2008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D9E6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zoomScale="70" zoomScaleNormal="70" workbookViewId="0">
      <selection sqref="A1:P1"/>
    </sheetView>
  </sheetViews>
  <sheetFormatPr defaultRowHeight="12.75" x14ac:dyDescent="0.2"/>
  <cols>
    <col min="1" max="1" width="57.42578125" customWidth="1"/>
    <col min="2" max="2" width="13.85546875" customWidth="1"/>
    <col min="3" max="3" width="12.42578125" customWidth="1"/>
    <col min="4" max="5" width="13.5703125" customWidth="1"/>
    <col min="6" max="6" width="12.28515625" customWidth="1"/>
    <col min="7" max="7" width="13.42578125" customWidth="1"/>
    <col min="8" max="8" width="14.5703125" customWidth="1"/>
    <col min="9" max="9" width="11.42578125" customWidth="1"/>
    <col min="10" max="10" width="14" customWidth="1"/>
    <col min="11" max="11" width="15.42578125" customWidth="1"/>
    <col min="12" max="12" width="11.42578125" customWidth="1"/>
    <col min="13" max="13" width="14.42578125" customWidth="1"/>
    <col min="14" max="14" width="11.42578125" customWidth="1"/>
    <col min="15" max="15" width="10.85546875" customWidth="1"/>
    <col min="16" max="16" width="14.140625" customWidth="1"/>
    <col min="257" max="257" width="57.42578125" customWidth="1"/>
    <col min="258" max="258" width="13.85546875" customWidth="1"/>
    <col min="259" max="259" width="12.42578125" customWidth="1"/>
    <col min="260" max="261" width="13.5703125" customWidth="1"/>
    <col min="262" max="262" width="12.28515625" customWidth="1"/>
    <col min="263" max="263" width="13.42578125" customWidth="1"/>
    <col min="264" max="264" width="14.5703125" customWidth="1"/>
    <col min="265" max="265" width="11.42578125" customWidth="1"/>
    <col min="266" max="266" width="14" customWidth="1"/>
    <col min="267" max="267" width="15.42578125" customWidth="1"/>
    <col min="268" max="268" width="11.42578125" customWidth="1"/>
    <col min="269" max="269" width="14.42578125" customWidth="1"/>
    <col min="270" max="270" width="11.42578125" customWidth="1"/>
    <col min="271" max="271" width="10.85546875" customWidth="1"/>
    <col min="272" max="272" width="14.140625" customWidth="1"/>
    <col min="513" max="513" width="57.42578125" customWidth="1"/>
    <col min="514" max="514" width="13.85546875" customWidth="1"/>
    <col min="515" max="515" width="12.42578125" customWidth="1"/>
    <col min="516" max="517" width="13.5703125" customWidth="1"/>
    <col min="518" max="518" width="12.28515625" customWidth="1"/>
    <col min="519" max="519" width="13.42578125" customWidth="1"/>
    <col min="520" max="520" width="14.5703125" customWidth="1"/>
    <col min="521" max="521" width="11.42578125" customWidth="1"/>
    <col min="522" max="522" width="14" customWidth="1"/>
    <col min="523" max="523" width="15.42578125" customWidth="1"/>
    <col min="524" max="524" width="11.42578125" customWidth="1"/>
    <col min="525" max="525" width="14.42578125" customWidth="1"/>
    <col min="526" max="526" width="11.42578125" customWidth="1"/>
    <col min="527" max="527" width="10.85546875" customWidth="1"/>
    <col min="528" max="528" width="14.140625" customWidth="1"/>
    <col min="769" max="769" width="57.42578125" customWidth="1"/>
    <col min="770" max="770" width="13.85546875" customWidth="1"/>
    <col min="771" max="771" width="12.42578125" customWidth="1"/>
    <col min="772" max="773" width="13.5703125" customWidth="1"/>
    <col min="774" max="774" width="12.28515625" customWidth="1"/>
    <col min="775" max="775" width="13.42578125" customWidth="1"/>
    <col min="776" max="776" width="14.5703125" customWidth="1"/>
    <col min="777" max="777" width="11.42578125" customWidth="1"/>
    <col min="778" max="778" width="14" customWidth="1"/>
    <col min="779" max="779" width="15.42578125" customWidth="1"/>
    <col min="780" max="780" width="11.42578125" customWidth="1"/>
    <col min="781" max="781" width="14.42578125" customWidth="1"/>
    <col min="782" max="782" width="11.42578125" customWidth="1"/>
    <col min="783" max="783" width="10.85546875" customWidth="1"/>
    <col min="784" max="784" width="14.140625" customWidth="1"/>
    <col min="1025" max="1025" width="57.42578125" customWidth="1"/>
    <col min="1026" max="1026" width="13.85546875" customWidth="1"/>
    <col min="1027" max="1027" width="12.42578125" customWidth="1"/>
    <col min="1028" max="1029" width="13.5703125" customWidth="1"/>
    <col min="1030" max="1030" width="12.28515625" customWidth="1"/>
    <col min="1031" max="1031" width="13.42578125" customWidth="1"/>
    <col min="1032" max="1032" width="14.5703125" customWidth="1"/>
    <col min="1033" max="1033" width="11.42578125" customWidth="1"/>
    <col min="1034" max="1034" width="14" customWidth="1"/>
    <col min="1035" max="1035" width="15.42578125" customWidth="1"/>
    <col min="1036" max="1036" width="11.42578125" customWidth="1"/>
    <col min="1037" max="1037" width="14.42578125" customWidth="1"/>
    <col min="1038" max="1038" width="11.42578125" customWidth="1"/>
    <col min="1039" max="1039" width="10.85546875" customWidth="1"/>
    <col min="1040" max="1040" width="14.140625" customWidth="1"/>
    <col min="1281" max="1281" width="57.42578125" customWidth="1"/>
    <col min="1282" max="1282" width="13.85546875" customWidth="1"/>
    <col min="1283" max="1283" width="12.42578125" customWidth="1"/>
    <col min="1284" max="1285" width="13.5703125" customWidth="1"/>
    <col min="1286" max="1286" width="12.28515625" customWidth="1"/>
    <col min="1287" max="1287" width="13.42578125" customWidth="1"/>
    <col min="1288" max="1288" width="14.5703125" customWidth="1"/>
    <col min="1289" max="1289" width="11.42578125" customWidth="1"/>
    <col min="1290" max="1290" width="14" customWidth="1"/>
    <col min="1291" max="1291" width="15.42578125" customWidth="1"/>
    <col min="1292" max="1292" width="11.42578125" customWidth="1"/>
    <col min="1293" max="1293" width="14.42578125" customWidth="1"/>
    <col min="1294" max="1294" width="11.42578125" customWidth="1"/>
    <col min="1295" max="1295" width="10.85546875" customWidth="1"/>
    <col min="1296" max="1296" width="14.140625" customWidth="1"/>
    <col min="1537" max="1537" width="57.42578125" customWidth="1"/>
    <col min="1538" max="1538" width="13.85546875" customWidth="1"/>
    <col min="1539" max="1539" width="12.42578125" customWidth="1"/>
    <col min="1540" max="1541" width="13.5703125" customWidth="1"/>
    <col min="1542" max="1542" width="12.28515625" customWidth="1"/>
    <col min="1543" max="1543" width="13.42578125" customWidth="1"/>
    <col min="1544" max="1544" width="14.5703125" customWidth="1"/>
    <col min="1545" max="1545" width="11.42578125" customWidth="1"/>
    <col min="1546" max="1546" width="14" customWidth="1"/>
    <col min="1547" max="1547" width="15.42578125" customWidth="1"/>
    <col min="1548" max="1548" width="11.42578125" customWidth="1"/>
    <col min="1549" max="1549" width="14.42578125" customWidth="1"/>
    <col min="1550" max="1550" width="11.42578125" customWidth="1"/>
    <col min="1551" max="1551" width="10.85546875" customWidth="1"/>
    <col min="1552" max="1552" width="14.140625" customWidth="1"/>
    <col min="1793" max="1793" width="57.42578125" customWidth="1"/>
    <col min="1794" max="1794" width="13.85546875" customWidth="1"/>
    <col min="1795" max="1795" width="12.42578125" customWidth="1"/>
    <col min="1796" max="1797" width="13.5703125" customWidth="1"/>
    <col min="1798" max="1798" width="12.28515625" customWidth="1"/>
    <col min="1799" max="1799" width="13.42578125" customWidth="1"/>
    <col min="1800" max="1800" width="14.5703125" customWidth="1"/>
    <col min="1801" max="1801" width="11.42578125" customWidth="1"/>
    <col min="1802" max="1802" width="14" customWidth="1"/>
    <col min="1803" max="1803" width="15.42578125" customWidth="1"/>
    <col min="1804" max="1804" width="11.42578125" customWidth="1"/>
    <col min="1805" max="1805" width="14.42578125" customWidth="1"/>
    <col min="1806" max="1806" width="11.42578125" customWidth="1"/>
    <col min="1807" max="1807" width="10.85546875" customWidth="1"/>
    <col min="1808" max="1808" width="14.140625" customWidth="1"/>
    <col min="2049" max="2049" width="57.42578125" customWidth="1"/>
    <col min="2050" max="2050" width="13.85546875" customWidth="1"/>
    <col min="2051" max="2051" width="12.42578125" customWidth="1"/>
    <col min="2052" max="2053" width="13.5703125" customWidth="1"/>
    <col min="2054" max="2054" width="12.28515625" customWidth="1"/>
    <col min="2055" max="2055" width="13.42578125" customWidth="1"/>
    <col min="2056" max="2056" width="14.5703125" customWidth="1"/>
    <col min="2057" max="2057" width="11.42578125" customWidth="1"/>
    <col min="2058" max="2058" width="14" customWidth="1"/>
    <col min="2059" max="2059" width="15.42578125" customWidth="1"/>
    <col min="2060" max="2060" width="11.42578125" customWidth="1"/>
    <col min="2061" max="2061" width="14.42578125" customWidth="1"/>
    <col min="2062" max="2062" width="11.42578125" customWidth="1"/>
    <col min="2063" max="2063" width="10.85546875" customWidth="1"/>
    <col min="2064" max="2064" width="14.140625" customWidth="1"/>
    <col min="2305" max="2305" width="57.42578125" customWidth="1"/>
    <col min="2306" max="2306" width="13.85546875" customWidth="1"/>
    <col min="2307" max="2307" width="12.42578125" customWidth="1"/>
    <col min="2308" max="2309" width="13.5703125" customWidth="1"/>
    <col min="2310" max="2310" width="12.28515625" customWidth="1"/>
    <col min="2311" max="2311" width="13.42578125" customWidth="1"/>
    <col min="2312" max="2312" width="14.5703125" customWidth="1"/>
    <col min="2313" max="2313" width="11.42578125" customWidth="1"/>
    <col min="2314" max="2314" width="14" customWidth="1"/>
    <col min="2315" max="2315" width="15.42578125" customWidth="1"/>
    <col min="2316" max="2316" width="11.42578125" customWidth="1"/>
    <col min="2317" max="2317" width="14.42578125" customWidth="1"/>
    <col min="2318" max="2318" width="11.42578125" customWidth="1"/>
    <col min="2319" max="2319" width="10.85546875" customWidth="1"/>
    <col min="2320" max="2320" width="14.140625" customWidth="1"/>
    <col min="2561" max="2561" width="57.42578125" customWidth="1"/>
    <col min="2562" max="2562" width="13.85546875" customWidth="1"/>
    <col min="2563" max="2563" width="12.42578125" customWidth="1"/>
    <col min="2564" max="2565" width="13.5703125" customWidth="1"/>
    <col min="2566" max="2566" width="12.28515625" customWidth="1"/>
    <col min="2567" max="2567" width="13.42578125" customWidth="1"/>
    <col min="2568" max="2568" width="14.5703125" customWidth="1"/>
    <col min="2569" max="2569" width="11.42578125" customWidth="1"/>
    <col min="2570" max="2570" width="14" customWidth="1"/>
    <col min="2571" max="2571" width="15.42578125" customWidth="1"/>
    <col min="2572" max="2572" width="11.42578125" customWidth="1"/>
    <col min="2573" max="2573" width="14.42578125" customWidth="1"/>
    <col min="2574" max="2574" width="11.42578125" customWidth="1"/>
    <col min="2575" max="2575" width="10.85546875" customWidth="1"/>
    <col min="2576" max="2576" width="14.140625" customWidth="1"/>
    <col min="2817" max="2817" width="57.42578125" customWidth="1"/>
    <col min="2818" max="2818" width="13.85546875" customWidth="1"/>
    <col min="2819" max="2819" width="12.42578125" customWidth="1"/>
    <col min="2820" max="2821" width="13.5703125" customWidth="1"/>
    <col min="2822" max="2822" width="12.28515625" customWidth="1"/>
    <col min="2823" max="2823" width="13.42578125" customWidth="1"/>
    <col min="2824" max="2824" width="14.5703125" customWidth="1"/>
    <col min="2825" max="2825" width="11.42578125" customWidth="1"/>
    <col min="2826" max="2826" width="14" customWidth="1"/>
    <col min="2827" max="2827" width="15.42578125" customWidth="1"/>
    <col min="2828" max="2828" width="11.42578125" customWidth="1"/>
    <col min="2829" max="2829" width="14.42578125" customWidth="1"/>
    <col min="2830" max="2830" width="11.42578125" customWidth="1"/>
    <col min="2831" max="2831" width="10.85546875" customWidth="1"/>
    <col min="2832" max="2832" width="14.140625" customWidth="1"/>
    <col min="3073" max="3073" width="57.42578125" customWidth="1"/>
    <col min="3074" max="3074" width="13.85546875" customWidth="1"/>
    <col min="3075" max="3075" width="12.42578125" customWidth="1"/>
    <col min="3076" max="3077" width="13.5703125" customWidth="1"/>
    <col min="3078" max="3078" width="12.28515625" customWidth="1"/>
    <col min="3079" max="3079" width="13.42578125" customWidth="1"/>
    <col min="3080" max="3080" width="14.5703125" customWidth="1"/>
    <col min="3081" max="3081" width="11.42578125" customWidth="1"/>
    <col min="3082" max="3082" width="14" customWidth="1"/>
    <col min="3083" max="3083" width="15.42578125" customWidth="1"/>
    <col min="3084" max="3084" width="11.42578125" customWidth="1"/>
    <col min="3085" max="3085" width="14.42578125" customWidth="1"/>
    <col min="3086" max="3086" width="11.42578125" customWidth="1"/>
    <col min="3087" max="3087" width="10.85546875" customWidth="1"/>
    <col min="3088" max="3088" width="14.140625" customWidth="1"/>
    <col min="3329" max="3329" width="57.42578125" customWidth="1"/>
    <col min="3330" max="3330" width="13.85546875" customWidth="1"/>
    <col min="3331" max="3331" width="12.42578125" customWidth="1"/>
    <col min="3332" max="3333" width="13.5703125" customWidth="1"/>
    <col min="3334" max="3334" width="12.28515625" customWidth="1"/>
    <col min="3335" max="3335" width="13.42578125" customWidth="1"/>
    <col min="3336" max="3336" width="14.5703125" customWidth="1"/>
    <col min="3337" max="3337" width="11.42578125" customWidth="1"/>
    <col min="3338" max="3338" width="14" customWidth="1"/>
    <col min="3339" max="3339" width="15.42578125" customWidth="1"/>
    <col min="3340" max="3340" width="11.42578125" customWidth="1"/>
    <col min="3341" max="3341" width="14.42578125" customWidth="1"/>
    <col min="3342" max="3342" width="11.42578125" customWidth="1"/>
    <col min="3343" max="3343" width="10.85546875" customWidth="1"/>
    <col min="3344" max="3344" width="14.140625" customWidth="1"/>
    <col min="3585" max="3585" width="57.42578125" customWidth="1"/>
    <col min="3586" max="3586" width="13.85546875" customWidth="1"/>
    <col min="3587" max="3587" width="12.42578125" customWidth="1"/>
    <col min="3588" max="3589" width="13.5703125" customWidth="1"/>
    <col min="3590" max="3590" width="12.28515625" customWidth="1"/>
    <col min="3591" max="3591" width="13.42578125" customWidth="1"/>
    <col min="3592" max="3592" width="14.5703125" customWidth="1"/>
    <col min="3593" max="3593" width="11.42578125" customWidth="1"/>
    <col min="3594" max="3594" width="14" customWidth="1"/>
    <col min="3595" max="3595" width="15.42578125" customWidth="1"/>
    <col min="3596" max="3596" width="11.42578125" customWidth="1"/>
    <col min="3597" max="3597" width="14.42578125" customWidth="1"/>
    <col min="3598" max="3598" width="11.42578125" customWidth="1"/>
    <col min="3599" max="3599" width="10.85546875" customWidth="1"/>
    <col min="3600" max="3600" width="14.140625" customWidth="1"/>
    <col min="3841" max="3841" width="57.42578125" customWidth="1"/>
    <col min="3842" max="3842" width="13.85546875" customWidth="1"/>
    <col min="3843" max="3843" width="12.42578125" customWidth="1"/>
    <col min="3844" max="3845" width="13.5703125" customWidth="1"/>
    <col min="3846" max="3846" width="12.28515625" customWidth="1"/>
    <col min="3847" max="3847" width="13.42578125" customWidth="1"/>
    <col min="3848" max="3848" width="14.5703125" customWidth="1"/>
    <col min="3849" max="3849" width="11.42578125" customWidth="1"/>
    <col min="3850" max="3850" width="14" customWidth="1"/>
    <col min="3851" max="3851" width="15.42578125" customWidth="1"/>
    <col min="3852" max="3852" width="11.42578125" customWidth="1"/>
    <col min="3853" max="3853" width="14.42578125" customWidth="1"/>
    <col min="3854" max="3854" width="11.42578125" customWidth="1"/>
    <col min="3855" max="3855" width="10.85546875" customWidth="1"/>
    <col min="3856" max="3856" width="14.140625" customWidth="1"/>
    <col min="4097" max="4097" width="57.42578125" customWidth="1"/>
    <col min="4098" max="4098" width="13.85546875" customWidth="1"/>
    <col min="4099" max="4099" width="12.42578125" customWidth="1"/>
    <col min="4100" max="4101" width="13.5703125" customWidth="1"/>
    <col min="4102" max="4102" width="12.28515625" customWidth="1"/>
    <col min="4103" max="4103" width="13.42578125" customWidth="1"/>
    <col min="4104" max="4104" width="14.5703125" customWidth="1"/>
    <col min="4105" max="4105" width="11.42578125" customWidth="1"/>
    <col min="4106" max="4106" width="14" customWidth="1"/>
    <col min="4107" max="4107" width="15.42578125" customWidth="1"/>
    <col min="4108" max="4108" width="11.42578125" customWidth="1"/>
    <col min="4109" max="4109" width="14.42578125" customWidth="1"/>
    <col min="4110" max="4110" width="11.42578125" customWidth="1"/>
    <col min="4111" max="4111" width="10.85546875" customWidth="1"/>
    <col min="4112" max="4112" width="14.140625" customWidth="1"/>
    <col min="4353" max="4353" width="57.42578125" customWidth="1"/>
    <col min="4354" max="4354" width="13.85546875" customWidth="1"/>
    <col min="4355" max="4355" width="12.42578125" customWidth="1"/>
    <col min="4356" max="4357" width="13.5703125" customWidth="1"/>
    <col min="4358" max="4358" width="12.28515625" customWidth="1"/>
    <col min="4359" max="4359" width="13.42578125" customWidth="1"/>
    <col min="4360" max="4360" width="14.5703125" customWidth="1"/>
    <col min="4361" max="4361" width="11.42578125" customWidth="1"/>
    <col min="4362" max="4362" width="14" customWidth="1"/>
    <col min="4363" max="4363" width="15.42578125" customWidth="1"/>
    <col min="4364" max="4364" width="11.42578125" customWidth="1"/>
    <col min="4365" max="4365" width="14.42578125" customWidth="1"/>
    <col min="4366" max="4366" width="11.42578125" customWidth="1"/>
    <col min="4367" max="4367" width="10.85546875" customWidth="1"/>
    <col min="4368" max="4368" width="14.140625" customWidth="1"/>
    <col min="4609" max="4609" width="57.42578125" customWidth="1"/>
    <col min="4610" max="4610" width="13.85546875" customWidth="1"/>
    <col min="4611" max="4611" width="12.42578125" customWidth="1"/>
    <col min="4612" max="4613" width="13.5703125" customWidth="1"/>
    <col min="4614" max="4614" width="12.28515625" customWidth="1"/>
    <col min="4615" max="4615" width="13.42578125" customWidth="1"/>
    <col min="4616" max="4616" width="14.5703125" customWidth="1"/>
    <col min="4617" max="4617" width="11.42578125" customWidth="1"/>
    <col min="4618" max="4618" width="14" customWidth="1"/>
    <col min="4619" max="4619" width="15.42578125" customWidth="1"/>
    <col min="4620" max="4620" width="11.42578125" customWidth="1"/>
    <col min="4621" max="4621" width="14.42578125" customWidth="1"/>
    <col min="4622" max="4622" width="11.42578125" customWidth="1"/>
    <col min="4623" max="4623" width="10.85546875" customWidth="1"/>
    <col min="4624" max="4624" width="14.140625" customWidth="1"/>
    <col min="4865" max="4865" width="57.42578125" customWidth="1"/>
    <col min="4866" max="4866" width="13.85546875" customWidth="1"/>
    <col min="4867" max="4867" width="12.42578125" customWidth="1"/>
    <col min="4868" max="4869" width="13.5703125" customWidth="1"/>
    <col min="4870" max="4870" width="12.28515625" customWidth="1"/>
    <col min="4871" max="4871" width="13.42578125" customWidth="1"/>
    <col min="4872" max="4872" width="14.5703125" customWidth="1"/>
    <col min="4873" max="4873" width="11.42578125" customWidth="1"/>
    <col min="4874" max="4874" width="14" customWidth="1"/>
    <col min="4875" max="4875" width="15.42578125" customWidth="1"/>
    <col min="4876" max="4876" width="11.42578125" customWidth="1"/>
    <col min="4877" max="4877" width="14.42578125" customWidth="1"/>
    <col min="4878" max="4878" width="11.42578125" customWidth="1"/>
    <col min="4879" max="4879" width="10.85546875" customWidth="1"/>
    <col min="4880" max="4880" width="14.140625" customWidth="1"/>
    <col min="5121" max="5121" width="57.42578125" customWidth="1"/>
    <col min="5122" max="5122" width="13.85546875" customWidth="1"/>
    <col min="5123" max="5123" width="12.42578125" customWidth="1"/>
    <col min="5124" max="5125" width="13.5703125" customWidth="1"/>
    <col min="5126" max="5126" width="12.28515625" customWidth="1"/>
    <col min="5127" max="5127" width="13.42578125" customWidth="1"/>
    <col min="5128" max="5128" width="14.5703125" customWidth="1"/>
    <col min="5129" max="5129" width="11.42578125" customWidth="1"/>
    <col min="5130" max="5130" width="14" customWidth="1"/>
    <col min="5131" max="5131" width="15.42578125" customWidth="1"/>
    <col min="5132" max="5132" width="11.42578125" customWidth="1"/>
    <col min="5133" max="5133" width="14.42578125" customWidth="1"/>
    <col min="5134" max="5134" width="11.42578125" customWidth="1"/>
    <col min="5135" max="5135" width="10.85546875" customWidth="1"/>
    <col min="5136" max="5136" width="14.140625" customWidth="1"/>
    <col min="5377" max="5377" width="57.42578125" customWidth="1"/>
    <col min="5378" max="5378" width="13.85546875" customWidth="1"/>
    <col min="5379" max="5379" width="12.42578125" customWidth="1"/>
    <col min="5380" max="5381" width="13.5703125" customWidth="1"/>
    <col min="5382" max="5382" width="12.28515625" customWidth="1"/>
    <col min="5383" max="5383" width="13.42578125" customWidth="1"/>
    <col min="5384" max="5384" width="14.5703125" customWidth="1"/>
    <col min="5385" max="5385" width="11.42578125" customWidth="1"/>
    <col min="5386" max="5386" width="14" customWidth="1"/>
    <col min="5387" max="5387" width="15.42578125" customWidth="1"/>
    <col min="5388" max="5388" width="11.42578125" customWidth="1"/>
    <col min="5389" max="5389" width="14.42578125" customWidth="1"/>
    <col min="5390" max="5390" width="11.42578125" customWidth="1"/>
    <col min="5391" max="5391" width="10.85546875" customWidth="1"/>
    <col min="5392" max="5392" width="14.140625" customWidth="1"/>
    <col min="5633" max="5633" width="57.42578125" customWidth="1"/>
    <col min="5634" max="5634" width="13.85546875" customWidth="1"/>
    <col min="5635" max="5635" width="12.42578125" customWidth="1"/>
    <col min="5636" max="5637" width="13.5703125" customWidth="1"/>
    <col min="5638" max="5638" width="12.28515625" customWidth="1"/>
    <col min="5639" max="5639" width="13.42578125" customWidth="1"/>
    <col min="5640" max="5640" width="14.5703125" customWidth="1"/>
    <col min="5641" max="5641" width="11.42578125" customWidth="1"/>
    <col min="5642" max="5642" width="14" customWidth="1"/>
    <col min="5643" max="5643" width="15.42578125" customWidth="1"/>
    <col min="5644" max="5644" width="11.42578125" customWidth="1"/>
    <col min="5645" max="5645" width="14.42578125" customWidth="1"/>
    <col min="5646" max="5646" width="11.42578125" customWidth="1"/>
    <col min="5647" max="5647" width="10.85546875" customWidth="1"/>
    <col min="5648" max="5648" width="14.140625" customWidth="1"/>
    <col min="5889" max="5889" width="57.42578125" customWidth="1"/>
    <col min="5890" max="5890" width="13.85546875" customWidth="1"/>
    <col min="5891" max="5891" width="12.42578125" customWidth="1"/>
    <col min="5892" max="5893" width="13.5703125" customWidth="1"/>
    <col min="5894" max="5894" width="12.28515625" customWidth="1"/>
    <col min="5895" max="5895" width="13.42578125" customWidth="1"/>
    <col min="5896" max="5896" width="14.5703125" customWidth="1"/>
    <col min="5897" max="5897" width="11.42578125" customWidth="1"/>
    <col min="5898" max="5898" width="14" customWidth="1"/>
    <col min="5899" max="5899" width="15.42578125" customWidth="1"/>
    <col min="5900" max="5900" width="11.42578125" customWidth="1"/>
    <col min="5901" max="5901" width="14.42578125" customWidth="1"/>
    <col min="5902" max="5902" width="11.42578125" customWidth="1"/>
    <col min="5903" max="5903" width="10.85546875" customWidth="1"/>
    <col min="5904" max="5904" width="14.140625" customWidth="1"/>
    <col min="6145" max="6145" width="57.42578125" customWidth="1"/>
    <col min="6146" max="6146" width="13.85546875" customWidth="1"/>
    <col min="6147" max="6147" width="12.42578125" customWidth="1"/>
    <col min="6148" max="6149" width="13.5703125" customWidth="1"/>
    <col min="6150" max="6150" width="12.28515625" customWidth="1"/>
    <col min="6151" max="6151" width="13.42578125" customWidth="1"/>
    <col min="6152" max="6152" width="14.5703125" customWidth="1"/>
    <col min="6153" max="6153" width="11.42578125" customWidth="1"/>
    <col min="6154" max="6154" width="14" customWidth="1"/>
    <col min="6155" max="6155" width="15.42578125" customWidth="1"/>
    <col min="6156" max="6156" width="11.42578125" customWidth="1"/>
    <col min="6157" max="6157" width="14.42578125" customWidth="1"/>
    <col min="6158" max="6158" width="11.42578125" customWidth="1"/>
    <col min="6159" max="6159" width="10.85546875" customWidth="1"/>
    <col min="6160" max="6160" width="14.140625" customWidth="1"/>
    <col min="6401" max="6401" width="57.42578125" customWidth="1"/>
    <col min="6402" max="6402" width="13.85546875" customWidth="1"/>
    <col min="6403" max="6403" width="12.42578125" customWidth="1"/>
    <col min="6404" max="6405" width="13.5703125" customWidth="1"/>
    <col min="6406" max="6406" width="12.28515625" customWidth="1"/>
    <col min="6407" max="6407" width="13.42578125" customWidth="1"/>
    <col min="6408" max="6408" width="14.5703125" customWidth="1"/>
    <col min="6409" max="6409" width="11.42578125" customWidth="1"/>
    <col min="6410" max="6410" width="14" customWidth="1"/>
    <col min="6411" max="6411" width="15.42578125" customWidth="1"/>
    <col min="6412" max="6412" width="11.42578125" customWidth="1"/>
    <col min="6413" max="6413" width="14.42578125" customWidth="1"/>
    <col min="6414" max="6414" width="11.42578125" customWidth="1"/>
    <col min="6415" max="6415" width="10.85546875" customWidth="1"/>
    <col min="6416" max="6416" width="14.140625" customWidth="1"/>
    <col min="6657" max="6657" width="57.42578125" customWidth="1"/>
    <col min="6658" max="6658" width="13.85546875" customWidth="1"/>
    <col min="6659" max="6659" width="12.42578125" customWidth="1"/>
    <col min="6660" max="6661" width="13.5703125" customWidth="1"/>
    <col min="6662" max="6662" width="12.28515625" customWidth="1"/>
    <col min="6663" max="6663" width="13.42578125" customWidth="1"/>
    <col min="6664" max="6664" width="14.5703125" customWidth="1"/>
    <col min="6665" max="6665" width="11.42578125" customWidth="1"/>
    <col min="6666" max="6666" width="14" customWidth="1"/>
    <col min="6667" max="6667" width="15.42578125" customWidth="1"/>
    <col min="6668" max="6668" width="11.42578125" customWidth="1"/>
    <col min="6669" max="6669" width="14.42578125" customWidth="1"/>
    <col min="6670" max="6670" width="11.42578125" customWidth="1"/>
    <col min="6671" max="6671" width="10.85546875" customWidth="1"/>
    <col min="6672" max="6672" width="14.140625" customWidth="1"/>
    <col min="6913" max="6913" width="57.42578125" customWidth="1"/>
    <col min="6914" max="6914" width="13.85546875" customWidth="1"/>
    <col min="6915" max="6915" width="12.42578125" customWidth="1"/>
    <col min="6916" max="6917" width="13.5703125" customWidth="1"/>
    <col min="6918" max="6918" width="12.28515625" customWidth="1"/>
    <col min="6919" max="6919" width="13.42578125" customWidth="1"/>
    <col min="6920" max="6920" width="14.5703125" customWidth="1"/>
    <col min="6921" max="6921" width="11.42578125" customWidth="1"/>
    <col min="6922" max="6922" width="14" customWidth="1"/>
    <col min="6923" max="6923" width="15.42578125" customWidth="1"/>
    <col min="6924" max="6924" width="11.42578125" customWidth="1"/>
    <col min="6925" max="6925" width="14.42578125" customWidth="1"/>
    <col min="6926" max="6926" width="11.42578125" customWidth="1"/>
    <col min="6927" max="6927" width="10.85546875" customWidth="1"/>
    <col min="6928" max="6928" width="14.140625" customWidth="1"/>
    <col min="7169" max="7169" width="57.42578125" customWidth="1"/>
    <col min="7170" max="7170" width="13.85546875" customWidth="1"/>
    <col min="7171" max="7171" width="12.42578125" customWidth="1"/>
    <col min="7172" max="7173" width="13.5703125" customWidth="1"/>
    <col min="7174" max="7174" width="12.28515625" customWidth="1"/>
    <col min="7175" max="7175" width="13.42578125" customWidth="1"/>
    <col min="7176" max="7176" width="14.5703125" customWidth="1"/>
    <col min="7177" max="7177" width="11.42578125" customWidth="1"/>
    <col min="7178" max="7178" width="14" customWidth="1"/>
    <col min="7179" max="7179" width="15.42578125" customWidth="1"/>
    <col min="7180" max="7180" width="11.42578125" customWidth="1"/>
    <col min="7181" max="7181" width="14.42578125" customWidth="1"/>
    <col min="7182" max="7182" width="11.42578125" customWidth="1"/>
    <col min="7183" max="7183" width="10.85546875" customWidth="1"/>
    <col min="7184" max="7184" width="14.140625" customWidth="1"/>
    <col min="7425" max="7425" width="57.42578125" customWidth="1"/>
    <col min="7426" max="7426" width="13.85546875" customWidth="1"/>
    <col min="7427" max="7427" width="12.42578125" customWidth="1"/>
    <col min="7428" max="7429" width="13.5703125" customWidth="1"/>
    <col min="7430" max="7430" width="12.28515625" customWidth="1"/>
    <col min="7431" max="7431" width="13.42578125" customWidth="1"/>
    <col min="7432" max="7432" width="14.5703125" customWidth="1"/>
    <col min="7433" max="7433" width="11.42578125" customWidth="1"/>
    <col min="7434" max="7434" width="14" customWidth="1"/>
    <col min="7435" max="7435" width="15.42578125" customWidth="1"/>
    <col min="7436" max="7436" width="11.42578125" customWidth="1"/>
    <col min="7437" max="7437" width="14.42578125" customWidth="1"/>
    <col min="7438" max="7438" width="11.42578125" customWidth="1"/>
    <col min="7439" max="7439" width="10.85546875" customWidth="1"/>
    <col min="7440" max="7440" width="14.140625" customWidth="1"/>
    <col min="7681" max="7681" width="57.42578125" customWidth="1"/>
    <col min="7682" max="7682" width="13.85546875" customWidth="1"/>
    <col min="7683" max="7683" width="12.42578125" customWidth="1"/>
    <col min="7684" max="7685" width="13.5703125" customWidth="1"/>
    <col min="7686" max="7686" width="12.28515625" customWidth="1"/>
    <col min="7687" max="7687" width="13.42578125" customWidth="1"/>
    <col min="7688" max="7688" width="14.5703125" customWidth="1"/>
    <col min="7689" max="7689" width="11.42578125" customWidth="1"/>
    <col min="7690" max="7690" width="14" customWidth="1"/>
    <col min="7691" max="7691" width="15.42578125" customWidth="1"/>
    <col min="7692" max="7692" width="11.42578125" customWidth="1"/>
    <col min="7693" max="7693" width="14.42578125" customWidth="1"/>
    <col min="7694" max="7694" width="11.42578125" customWidth="1"/>
    <col min="7695" max="7695" width="10.85546875" customWidth="1"/>
    <col min="7696" max="7696" width="14.140625" customWidth="1"/>
    <col min="7937" max="7937" width="57.42578125" customWidth="1"/>
    <col min="7938" max="7938" width="13.85546875" customWidth="1"/>
    <col min="7939" max="7939" width="12.42578125" customWidth="1"/>
    <col min="7940" max="7941" width="13.5703125" customWidth="1"/>
    <col min="7942" max="7942" width="12.28515625" customWidth="1"/>
    <col min="7943" max="7943" width="13.42578125" customWidth="1"/>
    <col min="7944" max="7944" width="14.5703125" customWidth="1"/>
    <col min="7945" max="7945" width="11.42578125" customWidth="1"/>
    <col min="7946" max="7946" width="14" customWidth="1"/>
    <col min="7947" max="7947" width="15.42578125" customWidth="1"/>
    <col min="7948" max="7948" width="11.42578125" customWidth="1"/>
    <col min="7949" max="7949" width="14.42578125" customWidth="1"/>
    <col min="7950" max="7950" width="11.42578125" customWidth="1"/>
    <col min="7951" max="7951" width="10.85546875" customWidth="1"/>
    <col min="7952" max="7952" width="14.140625" customWidth="1"/>
    <col min="8193" max="8193" width="57.42578125" customWidth="1"/>
    <col min="8194" max="8194" width="13.85546875" customWidth="1"/>
    <col min="8195" max="8195" width="12.42578125" customWidth="1"/>
    <col min="8196" max="8197" width="13.5703125" customWidth="1"/>
    <col min="8198" max="8198" width="12.28515625" customWidth="1"/>
    <col min="8199" max="8199" width="13.42578125" customWidth="1"/>
    <col min="8200" max="8200" width="14.5703125" customWidth="1"/>
    <col min="8201" max="8201" width="11.42578125" customWidth="1"/>
    <col min="8202" max="8202" width="14" customWidth="1"/>
    <col min="8203" max="8203" width="15.42578125" customWidth="1"/>
    <col min="8204" max="8204" width="11.42578125" customWidth="1"/>
    <col min="8205" max="8205" width="14.42578125" customWidth="1"/>
    <col min="8206" max="8206" width="11.42578125" customWidth="1"/>
    <col min="8207" max="8207" width="10.85546875" customWidth="1"/>
    <col min="8208" max="8208" width="14.140625" customWidth="1"/>
    <col min="8449" max="8449" width="57.42578125" customWidth="1"/>
    <col min="8450" max="8450" width="13.85546875" customWidth="1"/>
    <col min="8451" max="8451" width="12.42578125" customWidth="1"/>
    <col min="8452" max="8453" width="13.5703125" customWidth="1"/>
    <col min="8454" max="8454" width="12.28515625" customWidth="1"/>
    <col min="8455" max="8455" width="13.42578125" customWidth="1"/>
    <col min="8456" max="8456" width="14.5703125" customWidth="1"/>
    <col min="8457" max="8457" width="11.42578125" customWidth="1"/>
    <col min="8458" max="8458" width="14" customWidth="1"/>
    <col min="8459" max="8459" width="15.42578125" customWidth="1"/>
    <col min="8460" max="8460" width="11.42578125" customWidth="1"/>
    <col min="8461" max="8461" width="14.42578125" customWidth="1"/>
    <col min="8462" max="8462" width="11.42578125" customWidth="1"/>
    <col min="8463" max="8463" width="10.85546875" customWidth="1"/>
    <col min="8464" max="8464" width="14.140625" customWidth="1"/>
    <col min="8705" max="8705" width="57.42578125" customWidth="1"/>
    <col min="8706" max="8706" width="13.85546875" customWidth="1"/>
    <col min="8707" max="8707" width="12.42578125" customWidth="1"/>
    <col min="8708" max="8709" width="13.5703125" customWidth="1"/>
    <col min="8710" max="8710" width="12.28515625" customWidth="1"/>
    <col min="8711" max="8711" width="13.42578125" customWidth="1"/>
    <col min="8712" max="8712" width="14.5703125" customWidth="1"/>
    <col min="8713" max="8713" width="11.42578125" customWidth="1"/>
    <col min="8714" max="8714" width="14" customWidth="1"/>
    <col min="8715" max="8715" width="15.42578125" customWidth="1"/>
    <col min="8716" max="8716" width="11.42578125" customWidth="1"/>
    <col min="8717" max="8717" width="14.42578125" customWidth="1"/>
    <col min="8718" max="8718" width="11.42578125" customWidth="1"/>
    <col min="8719" max="8719" width="10.85546875" customWidth="1"/>
    <col min="8720" max="8720" width="14.140625" customWidth="1"/>
    <col min="8961" max="8961" width="57.42578125" customWidth="1"/>
    <col min="8962" max="8962" width="13.85546875" customWidth="1"/>
    <col min="8963" max="8963" width="12.42578125" customWidth="1"/>
    <col min="8964" max="8965" width="13.5703125" customWidth="1"/>
    <col min="8966" max="8966" width="12.28515625" customWidth="1"/>
    <col min="8967" max="8967" width="13.42578125" customWidth="1"/>
    <col min="8968" max="8968" width="14.5703125" customWidth="1"/>
    <col min="8969" max="8969" width="11.42578125" customWidth="1"/>
    <col min="8970" max="8970" width="14" customWidth="1"/>
    <col min="8971" max="8971" width="15.42578125" customWidth="1"/>
    <col min="8972" max="8972" width="11.42578125" customWidth="1"/>
    <col min="8973" max="8973" width="14.42578125" customWidth="1"/>
    <col min="8974" max="8974" width="11.42578125" customWidth="1"/>
    <col min="8975" max="8975" width="10.85546875" customWidth="1"/>
    <col min="8976" max="8976" width="14.140625" customWidth="1"/>
    <col min="9217" max="9217" width="57.42578125" customWidth="1"/>
    <col min="9218" max="9218" width="13.85546875" customWidth="1"/>
    <col min="9219" max="9219" width="12.42578125" customWidth="1"/>
    <col min="9220" max="9221" width="13.5703125" customWidth="1"/>
    <col min="9222" max="9222" width="12.28515625" customWidth="1"/>
    <col min="9223" max="9223" width="13.42578125" customWidth="1"/>
    <col min="9224" max="9224" width="14.5703125" customWidth="1"/>
    <col min="9225" max="9225" width="11.42578125" customWidth="1"/>
    <col min="9226" max="9226" width="14" customWidth="1"/>
    <col min="9227" max="9227" width="15.42578125" customWidth="1"/>
    <col min="9228" max="9228" width="11.42578125" customWidth="1"/>
    <col min="9229" max="9229" width="14.42578125" customWidth="1"/>
    <col min="9230" max="9230" width="11.42578125" customWidth="1"/>
    <col min="9231" max="9231" width="10.85546875" customWidth="1"/>
    <col min="9232" max="9232" width="14.140625" customWidth="1"/>
    <col min="9473" max="9473" width="57.42578125" customWidth="1"/>
    <col min="9474" max="9474" width="13.85546875" customWidth="1"/>
    <col min="9475" max="9475" width="12.42578125" customWidth="1"/>
    <col min="9476" max="9477" width="13.5703125" customWidth="1"/>
    <col min="9478" max="9478" width="12.28515625" customWidth="1"/>
    <col min="9479" max="9479" width="13.42578125" customWidth="1"/>
    <col min="9480" max="9480" width="14.5703125" customWidth="1"/>
    <col min="9481" max="9481" width="11.42578125" customWidth="1"/>
    <col min="9482" max="9482" width="14" customWidth="1"/>
    <col min="9483" max="9483" width="15.42578125" customWidth="1"/>
    <col min="9484" max="9484" width="11.42578125" customWidth="1"/>
    <col min="9485" max="9485" width="14.42578125" customWidth="1"/>
    <col min="9486" max="9486" width="11.42578125" customWidth="1"/>
    <col min="9487" max="9487" width="10.85546875" customWidth="1"/>
    <col min="9488" max="9488" width="14.140625" customWidth="1"/>
    <col min="9729" max="9729" width="57.42578125" customWidth="1"/>
    <col min="9730" max="9730" width="13.85546875" customWidth="1"/>
    <col min="9731" max="9731" width="12.42578125" customWidth="1"/>
    <col min="9732" max="9733" width="13.5703125" customWidth="1"/>
    <col min="9734" max="9734" width="12.28515625" customWidth="1"/>
    <col min="9735" max="9735" width="13.42578125" customWidth="1"/>
    <col min="9736" max="9736" width="14.5703125" customWidth="1"/>
    <col min="9737" max="9737" width="11.42578125" customWidth="1"/>
    <col min="9738" max="9738" width="14" customWidth="1"/>
    <col min="9739" max="9739" width="15.42578125" customWidth="1"/>
    <col min="9740" max="9740" width="11.42578125" customWidth="1"/>
    <col min="9741" max="9741" width="14.42578125" customWidth="1"/>
    <col min="9742" max="9742" width="11.42578125" customWidth="1"/>
    <col min="9743" max="9743" width="10.85546875" customWidth="1"/>
    <col min="9744" max="9744" width="14.140625" customWidth="1"/>
    <col min="9985" max="9985" width="57.42578125" customWidth="1"/>
    <col min="9986" max="9986" width="13.85546875" customWidth="1"/>
    <col min="9987" max="9987" width="12.42578125" customWidth="1"/>
    <col min="9988" max="9989" width="13.5703125" customWidth="1"/>
    <col min="9990" max="9990" width="12.28515625" customWidth="1"/>
    <col min="9991" max="9991" width="13.42578125" customWidth="1"/>
    <col min="9992" max="9992" width="14.5703125" customWidth="1"/>
    <col min="9993" max="9993" width="11.42578125" customWidth="1"/>
    <col min="9994" max="9994" width="14" customWidth="1"/>
    <col min="9995" max="9995" width="15.42578125" customWidth="1"/>
    <col min="9996" max="9996" width="11.42578125" customWidth="1"/>
    <col min="9997" max="9997" width="14.42578125" customWidth="1"/>
    <col min="9998" max="9998" width="11.42578125" customWidth="1"/>
    <col min="9999" max="9999" width="10.85546875" customWidth="1"/>
    <col min="10000" max="10000" width="14.140625" customWidth="1"/>
    <col min="10241" max="10241" width="57.42578125" customWidth="1"/>
    <col min="10242" max="10242" width="13.85546875" customWidth="1"/>
    <col min="10243" max="10243" width="12.42578125" customWidth="1"/>
    <col min="10244" max="10245" width="13.5703125" customWidth="1"/>
    <col min="10246" max="10246" width="12.28515625" customWidth="1"/>
    <col min="10247" max="10247" width="13.42578125" customWidth="1"/>
    <col min="10248" max="10248" width="14.5703125" customWidth="1"/>
    <col min="10249" max="10249" width="11.42578125" customWidth="1"/>
    <col min="10250" max="10250" width="14" customWidth="1"/>
    <col min="10251" max="10251" width="15.42578125" customWidth="1"/>
    <col min="10252" max="10252" width="11.42578125" customWidth="1"/>
    <col min="10253" max="10253" width="14.42578125" customWidth="1"/>
    <col min="10254" max="10254" width="11.42578125" customWidth="1"/>
    <col min="10255" max="10255" width="10.85546875" customWidth="1"/>
    <col min="10256" max="10256" width="14.140625" customWidth="1"/>
    <col min="10497" max="10497" width="57.42578125" customWidth="1"/>
    <col min="10498" max="10498" width="13.85546875" customWidth="1"/>
    <col min="10499" max="10499" width="12.42578125" customWidth="1"/>
    <col min="10500" max="10501" width="13.5703125" customWidth="1"/>
    <col min="10502" max="10502" width="12.28515625" customWidth="1"/>
    <col min="10503" max="10503" width="13.42578125" customWidth="1"/>
    <col min="10504" max="10504" width="14.5703125" customWidth="1"/>
    <col min="10505" max="10505" width="11.42578125" customWidth="1"/>
    <col min="10506" max="10506" width="14" customWidth="1"/>
    <col min="10507" max="10507" width="15.42578125" customWidth="1"/>
    <col min="10508" max="10508" width="11.42578125" customWidth="1"/>
    <col min="10509" max="10509" width="14.42578125" customWidth="1"/>
    <col min="10510" max="10510" width="11.42578125" customWidth="1"/>
    <col min="10511" max="10511" width="10.85546875" customWidth="1"/>
    <col min="10512" max="10512" width="14.140625" customWidth="1"/>
    <col min="10753" max="10753" width="57.42578125" customWidth="1"/>
    <col min="10754" max="10754" width="13.85546875" customWidth="1"/>
    <col min="10755" max="10755" width="12.42578125" customWidth="1"/>
    <col min="10756" max="10757" width="13.5703125" customWidth="1"/>
    <col min="10758" max="10758" width="12.28515625" customWidth="1"/>
    <col min="10759" max="10759" width="13.42578125" customWidth="1"/>
    <col min="10760" max="10760" width="14.5703125" customWidth="1"/>
    <col min="10761" max="10761" width="11.42578125" customWidth="1"/>
    <col min="10762" max="10762" width="14" customWidth="1"/>
    <col min="10763" max="10763" width="15.42578125" customWidth="1"/>
    <col min="10764" max="10764" width="11.42578125" customWidth="1"/>
    <col min="10765" max="10765" width="14.42578125" customWidth="1"/>
    <col min="10766" max="10766" width="11.42578125" customWidth="1"/>
    <col min="10767" max="10767" width="10.85546875" customWidth="1"/>
    <col min="10768" max="10768" width="14.140625" customWidth="1"/>
    <col min="11009" max="11009" width="57.42578125" customWidth="1"/>
    <col min="11010" max="11010" width="13.85546875" customWidth="1"/>
    <col min="11011" max="11011" width="12.42578125" customWidth="1"/>
    <col min="11012" max="11013" width="13.5703125" customWidth="1"/>
    <col min="11014" max="11014" width="12.28515625" customWidth="1"/>
    <col min="11015" max="11015" width="13.42578125" customWidth="1"/>
    <col min="11016" max="11016" width="14.5703125" customWidth="1"/>
    <col min="11017" max="11017" width="11.42578125" customWidth="1"/>
    <col min="11018" max="11018" width="14" customWidth="1"/>
    <col min="11019" max="11019" width="15.42578125" customWidth="1"/>
    <col min="11020" max="11020" width="11.42578125" customWidth="1"/>
    <col min="11021" max="11021" width="14.42578125" customWidth="1"/>
    <col min="11022" max="11022" width="11.42578125" customWidth="1"/>
    <col min="11023" max="11023" width="10.85546875" customWidth="1"/>
    <col min="11024" max="11024" width="14.140625" customWidth="1"/>
    <col min="11265" max="11265" width="57.42578125" customWidth="1"/>
    <col min="11266" max="11266" width="13.85546875" customWidth="1"/>
    <col min="11267" max="11267" width="12.42578125" customWidth="1"/>
    <col min="11268" max="11269" width="13.5703125" customWidth="1"/>
    <col min="11270" max="11270" width="12.28515625" customWidth="1"/>
    <col min="11271" max="11271" width="13.42578125" customWidth="1"/>
    <col min="11272" max="11272" width="14.5703125" customWidth="1"/>
    <col min="11273" max="11273" width="11.42578125" customWidth="1"/>
    <col min="11274" max="11274" width="14" customWidth="1"/>
    <col min="11275" max="11275" width="15.42578125" customWidth="1"/>
    <col min="11276" max="11276" width="11.42578125" customWidth="1"/>
    <col min="11277" max="11277" width="14.42578125" customWidth="1"/>
    <col min="11278" max="11278" width="11.42578125" customWidth="1"/>
    <col min="11279" max="11279" width="10.85546875" customWidth="1"/>
    <col min="11280" max="11280" width="14.140625" customWidth="1"/>
    <col min="11521" max="11521" width="57.42578125" customWidth="1"/>
    <col min="11522" max="11522" width="13.85546875" customWidth="1"/>
    <col min="11523" max="11523" width="12.42578125" customWidth="1"/>
    <col min="11524" max="11525" width="13.5703125" customWidth="1"/>
    <col min="11526" max="11526" width="12.28515625" customWidth="1"/>
    <col min="11527" max="11527" width="13.42578125" customWidth="1"/>
    <col min="11528" max="11528" width="14.5703125" customWidth="1"/>
    <col min="11529" max="11529" width="11.42578125" customWidth="1"/>
    <col min="11530" max="11530" width="14" customWidth="1"/>
    <col min="11531" max="11531" width="15.42578125" customWidth="1"/>
    <col min="11532" max="11532" width="11.42578125" customWidth="1"/>
    <col min="11533" max="11533" width="14.42578125" customWidth="1"/>
    <col min="11534" max="11534" width="11.42578125" customWidth="1"/>
    <col min="11535" max="11535" width="10.85546875" customWidth="1"/>
    <col min="11536" max="11536" width="14.140625" customWidth="1"/>
    <col min="11777" max="11777" width="57.42578125" customWidth="1"/>
    <col min="11778" max="11778" width="13.85546875" customWidth="1"/>
    <col min="11779" max="11779" width="12.42578125" customWidth="1"/>
    <col min="11780" max="11781" width="13.5703125" customWidth="1"/>
    <col min="11782" max="11782" width="12.28515625" customWidth="1"/>
    <col min="11783" max="11783" width="13.42578125" customWidth="1"/>
    <col min="11784" max="11784" width="14.5703125" customWidth="1"/>
    <col min="11785" max="11785" width="11.42578125" customWidth="1"/>
    <col min="11786" max="11786" width="14" customWidth="1"/>
    <col min="11787" max="11787" width="15.42578125" customWidth="1"/>
    <col min="11788" max="11788" width="11.42578125" customWidth="1"/>
    <col min="11789" max="11789" width="14.42578125" customWidth="1"/>
    <col min="11790" max="11790" width="11.42578125" customWidth="1"/>
    <col min="11791" max="11791" width="10.85546875" customWidth="1"/>
    <col min="11792" max="11792" width="14.140625" customWidth="1"/>
    <col min="12033" max="12033" width="57.42578125" customWidth="1"/>
    <col min="12034" max="12034" width="13.85546875" customWidth="1"/>
    <col min="12035" max="12035" width="12.42578125" customWidth="1"/>
    <col min="12036" max="12037" width="13.5703125" customWidth="1"/>
    <col min="12038" max="12038" width="12.28515625" customWidth="1"/>
    <col min="12039" max="12039" width="13.42578125" customWidth="1"/>
    <col min="12040" max="12040" width="14.5703125" customWidth="1"/>
    <col min="12041" max="12041" width="11.42578125" customWidth="1"/>
    <col min="12042" max="12042" width="14" customWidth="1"/>
    <col min="12043" max="12043" width="15.42578125" customWidth="1"/>
    <col min="12044" max="12044" width="11.42578125" customWidth="1"/>
    <col min="12045" max="12045" width="14.42578125" customWidth="1"/>
    <col min="12046" max="12046" width="11.42578125" customWidth="1"/>
    <col min="12047" max="12047" width="10.85546875" customWidth="1"/>
    <col min="12048" max="12048" width="14.140625" customWidth="1"/>
    <col min="12289" max="12289" width="57.42578125" customWidth="1"/>
    <col min="12290" max="12290" width="13.85546875" customWidth="1"/>
    <col min="12291" max="12291" width="12.42578125" customWidth="1"/>
    <col min="12292" max="12293" width="13.5703125" customWidth="1"/>
    <col min="12294" max="12294" width="12.28515625" customWidth="1"/>
    <col min="12295" max="12295" width="13.42578125" customWidth="1"/>
    <col min="12296" max="12296" width="14.5703125" customWidth="1"/>
    <col min="12297" max="12297" width="11.42578125" customWidth="1"/>
    <col min="12298" max="12298" width="14" customWidth="1"/>
    <col min="12299" max="12299" width="15.42578125" customWidth="1"/>
    <col min="12300" max="12300" width="11.42578125" customWidth="1"/>
    <col min="12301" max="12301" width="14.42578125" customWidth="1"/>
    <col min="12302" max="12302" width="11.42578125" customWidth="1"/>
    <col min="12303" max="12303" width="10.85546875" customWidth="1"/>
    <col min="12304" max="12304" width="14.140625" customWidth="1"/>
    <col min="12545" max="12545" width="57.42578125" customWidth="1"/>
    <col min="12546" max="12546" width="13.85546875" customWidth="1"/>
    <col min="12547" max="12547" width="12.42578125" customWidth="1"/>
    <col min="12548" max="12549" width="13.5703125" customWidth="1"/>
    <col min="12550" max="12550" width="12.28515625" customWidth="1"/>
    <col min="12551" max="12551" width="13.42578125" customWidth="1"/>
    <col min="12552" max="12552" width="14.5703125" customWidth="1"/>
    <col min="12553" max="12553" width="11.42578125" customWidth="1"/>
    <col min="12554" max="12554" width="14" customWidth="1"/>
    <col min="12555" max="12555" width="15.42578125" customWidth="1"/>
    <col min="12556" max="12556" width="11.42578125" customWidth="1"/>
    <col min="12557" max="12557" width="14.42578125" customWidth="1"/>
    <col min="12558" max="12558" width="11.42578125" customWidth="1"/>
    <col min="12559" max="12559" width="10.85546875" customWidth="1"/>
    <col min="12560" max="12560" width="14.140625" customWidth="1"/>
    <col min="12801" max="12801" width="57.42578125" customWidth="1"/>
    <col min="12802" max="12802" width="13.85546875" customWidth="1"/>
    <col min="12803" max="12803" width="12.42578125" customWidth="1"/>
    <col min="12804" max="12805" width="13.5703125" customWidth="1"/>
    <col min="12806" max="12806" width="12.28515625" customWidth="1"/>
    <col min="12807" max="12807" width="13.42578125" customWidth="1"/>
    <col min="12808" max="12808" width="14.5703125" customWidth="1"/>
    <col min="12809" max="12809" width="11.42578125" customWidth="1"/>
    <col min="12810" max="12810" width="14" customWidth="1"/>
    <col min="12811" max="12811" width="15.42578125" customWidth="1"/>
    <col min="12812" max="12812" width="11.42578125" customWidth="1"/>
    <col min="12813" max="12813" width="14.42578125" customWidth="1"/>
    <col min="12814" max="12814" width="11.42578125" customWidth="1"/>
    <col min="12815" max="12815" width="10.85546875" customWidth="1"/>
    <col min="12816" max="12816" width="14.140625" customWidth="1"/>
    <col min="13057" max="13057" width="57.42578125" customWidth="1"/>
    <col min="13058" max="13058" width="13.85546875" customWidth="1"/>
    <col min="13059" max="13059" width="12.42578125" customWidth="1"/>
    <col min="13060" max="13061" width="13.5703125" customWidth="1"/>
    <col min="13062" max="13062" width="12.28515625" customWidth="1"/>
    <col min="13063" max="13063" width="13.42578125" customWidth="1"/>
    <col min="13064" max="13064" width="14.5703125" customWidth="1"/>
    <col min="13065" max="13065" width="11.42578125" customWidth="1"/>
    <col min="13066" max="13066" width="14" customWidth="1"/>
    <col min="13067" max="13067" width="15.42578125" customWidth="1"/>
    <col min="13068" max="13068" width="11.42578125" customWidth="1"/>
    <col min="13069" max="13069" width="14.42578125" customWidth="1"/>
    <col min="13070" max="13070" width="11.42578125" customWidth="1"/>
    <col min="13071" max="13071" width="10.85546875" customWidth="1"/>
    <col min="13072" max="13072" width="14.140625" customWidth="1"/>
    <col min="13313" max="13313" width="57.42578125" customWidth="1"/>
    <col min="13314" max="13314" width="13.85546875" customWidth="1"/>
    <col min="13315" max="13315" width="12.42578125" customWidth="1"/>
    <col min="13316" max="13317" width="13.5703125" customWidth="1"/>
    <col min="13318" max="13318" width="12.28515625" customWidth="1"/>
    <col min="13319" max="13319" width="13.42578125" customWidth="1"/>
    <col min="13320" max="13320" width="14.5703125" customWidth="1"/>
    <col min="13321" max="13321" width="11.42578125" customWidth="1"/>
    <col min="13322" max="13322" width="14" customWidth="1"/>
    <col min="13323" max="13323" width="15.42578125" customWidth="1"/>
    <col min="13324" max="13324" width="11.42578125" customWidth="1"/>
    <col min="13325" max="13325" width="14.42578125" customWidth="1"/>
    <col min="13326" max="13326" width="11.42578125" customWidth="1"/>
    <col min="13327" max="13327" width="10.85546875" customWidth="1"/>
    <col min="13328" max="13328" width="14.140625" customWidth="1"/>
    <col min="13569" max="13569" width="57.42578125" customWidth="1"/>
    <col min="13570" max="13570" width="13.85546875" customWidth="1"/>
    <col min="13571" max="13571" width="12.42578125" customWidth="1"/>
    <col min="13572" max="13573" width="13.5703125" customWidth="1"/>
    <col min="13574" max="13574" width="12.28515625" customWidth="1"/>
    <col min="13575" max="13575" width="13.42578125" customWidth="1"/>
    <col min="13576" max="13576" width="14.5703125" customWidth="1"/>
    <col min="13577" max="13577" width="11.42578125" customWidth="1"/>
    <col min="13578" max="13578" width="14" customWidth="1"/>
    <col min="13579" max="13579" width="15.42578125" customWidth="1"/>
    <col min="13580" max="13580" width="11.42578125" customWidth="1"/>
    <col min="13581" max="13581" width="14.42578125" customWidth="1"/>
    <col min="13582" max="13582" width="11.42578125" customWidth="1"/>
    <col min="13583" max="13583" width="10.85546875" customWidth="1"/>
    <col min="13584" max="13584" width="14.140625" customWidth="1"/>
    <col min="13825" max="13825" width="57.42578125" customWidth="1"/>
    <col min="13826" max="13826" width="13.85546875" customWidth="1"/>
    <col min="13827" max="13827" width="12.42578125" customWidth="1"/>
    <col min="13828" max="13829" width="13.5703125" customWidth="1"/>
    <col min="13830" max="13830" width="12.28515625" customWidth="1"/>
    <col min="13831" max="13831" width="13.42578125" customWidth="1"/>
    <col min="13832" max="13832" width="14.5703125" customWidth="1"/>
    <col min="13833" max="13833" width="11.42578125" customWidth="1"/>
    <col min="13834" max="13834" width="14" customWidth="1"/>
    <col min="13835" max="13835" width="15.42578125" customWidth="1"/>
    <col min="13836" max="13836" width="11.42578125" customWidth="1"/>
    <col min="13837" max="13837" width="14.42578125" customWidth="1"/>
    <col min="13838" max="13838" width="11.42578125" customWidth="1"/>
    <col min="13839" max="13839" width="10.85546875" customWidth="1"/>
    <col min="13840" max="13840" width="14.140625" customWidth="1"/>
    <col min="14081" max="14081" width="57.42578125" customWidth="1"/>
    <col min="14082" max="14082" width="13.85546875" customWidth="1"/>
    <col min="14083" max="14083" width="12.42578125" customWidth="1"/>
    <col min="14084" max="14085" width="13.5703125" customWidth="1"/>
    <col min="14086" max="14086" width="12.28515625" customWidth="1"/>
    <col min="14087" max="14087" width="13.42578125" customWidth="1"/>
    <col min="14088" max="14088" width="14.5703125" customWidth="1"/>
    <col min="14089" max="14089" width="11.42578125" customWidth="1"/>
    <col min="14090" max="14090" width="14" customWidth="1"/>
    <col min="14091" max="14091" width="15.42578125" customWidth="1"/>
    <col min="14092" max="14092" width="11.42578125" customWidth="1"/>
    <col min="14093" max="14093" width="14.42578125" customWidth="1"/>
    <col min="14094" max="14094" width="11.42578125" customWidth="1"/>
    <col min="14095" max="14095" width="10.85546875" customWidth="1"/>
    <col min="14096" max="14096" width="14.140625" customWidth="1"/>
    <col min="14337" max="14337" width="57.42578125" customWidth="1"/>
    <col min="14338" max="14338" width="13.85546875" customWidth="1"/>
    <col min="14339" max="14339" width="12.42578125" customWidth="1"/>
    <col min="14340" max="14341" width="13.5703125" customWidth="1"/>
    <col min="14342" max="14342" width="12.28515625" customWidth="1"/>
    <col min="14343" max="14343" width="13.42578125" customWidth="1"/>
    <col min="14344" max="14344" width="14.5703125" customWidth="1"/>
    <col min="14345" max="14345" width="11.42578125" customWidth="1"/>
    <col min="14346" max="14346" width="14" customWidth="1"/>
    <col min="14347" max="14347" width="15.42578125" customWidth="1"/>
    <col min="14348" max="14348" width="11.42578125" customWidth="1"/>
    <col min="14349" max="14349" width="14.42578125" customWidth="1"/>
    <col min="14350" max="14350" width="11.42578125" customWidth="1"/>
    <col min="14351" max="14351" width="10.85546875" customWidth="1"/>
    <col min="14352" max="14352" width="14.140625" customWidth="1"/>
    <col min="14593" max="14593" width="57.42578125" customWidth="1"/>
    <col min="14594" max="14594" width="13.85546875" customWidth="1"/>
    <col min="14595" max="14595" width="12.42578125" customWidth="1"/>
    <col min="14596" max="14597" width="13.5703125" customWidth="1"/>
    <col min="14598" max="14598" width="12.28515625" customWidth="1"/>
    <col min="14599" max="14599" width="13.42578125" customWidth="1"/>
    <col min="14600" max="14600" width="14.5703125" customWidth="1"/>
    <col min="14601" max="14601" width="11.42578125" customWidth="1"/>
    <col min="14602" max="14602" width="14" customWidth="1"/>
    <col min="14603" max="14603" width="15.42578125" customWidth="1"/>
    <col min="14604" max="14604" width="11.42578125" customWidth="1"/>
    <col min="14605" max="14605" width="14.42578125" customWidth="1"/>
    <col min="14606" max="14606" width="11.42578125" customWidth="1"/>
    <col min="14607" max="14607" width="10.85546875" customWidth="1"/>
    <col min="14608" max="14608" width="14.140625" customWidth="1"/>
    <col min="14849" max="14849" width="57.42578125" customWidth="1"/>
    <col min="14850" max="14850" width="13.85546875" customWidth="1"/>
    <col min="14851" max="14851" width="12.42578125" customWidth="1"/>
    <col min="14852" max="14853" width="13.5703125" customWidth="1"/>
    <col min="14854" max="14854" width="12.28515625" customWidth="1"/>
    <col min="14855" max="14855" width="13.42578125" customWidth="1"/>
    <col min="14856" max="14856" width="14.5703125" customWidth="1"/>
    <col min="14857" max="14857" width="11.42578125" customWidth="1"/>
    <col min="14858" max="14858" width="14" customWidth="1"/>
    <col min="14859" max="14859" width="15.42578125" customWidth="1"/>
    <col min="14860" max="14860" width="11.42578125" customWidth="1"/>
    <col min="14861" max="14861" width="14.42578125" customWidth="1"/>
    <col min="14862" max="14862" width="11.42578125" customWidth="1"/>
    <col min="14863" max="14863" width="10.85546875" customWidth="1"/>
    <col min="14864" max="14864" width="14.140625" customWidth="1"/>
    <col min="15105" max="15105" width="57.42578125" customWidth="1"/>
    <col min="15106" max="15106" width="13.85546875" customWidth="1"/>
    <col min="15107" max="15107" width="12.42578125" customWidth="1"/>
    <col min="15108" max="15109" width="13.5703125" customWidth="1"/>
    <col min="15110" max="15110" width="12.28515625" customWidth="1"/>
    <col min="15111" max="15111" width="13.42578125" customWidth="1"/>
    <col min="15112" max="15112" width="14.5703125" customWidth="1"/>
    <col min="15113" max="15113" width="11.42578125" customWidth="1"/>
    <col min="15114" max="15114" width="14" customWidth="1"/>
    <col min="15115" max="15115" width="15.42578125" customWidth="1"/>
    <col min="15116" max="15116" width="11.42578125" customWidth="1"/>
    <col min="15117" max="15117" width="14.42578125" customWidth="1"/>
    <col min="15118" max="15118" width="11.42578125" customWidth="1"/>
    <col min="15119" max="15119" width="10.85546875" customWidth="1"/>
    <col min="15120" max="15120" width="14.140625" customWidth="1"/>
    <col min="15361" max="15361" width="57.42578125" customWidth="1"/>
    <col min="15362" max="15362" width="13.85546875" customWidth="1"/>
    <col min="15363" max="15363" width="12.42578125" customWidth="1"/>
    <col min="15364" max="15365" width="13.5703125" customWidth="1"/>
    <col min="15366" max="15366" width="12.28515625" customWidth="1"/>
    <col min="15367" max="15367" width="13.42578125" customWidth="1"/>
    <col min="15368" max="15368" width="14.5703125" customWidth="1"/>
    <col min="15369" max="15369" width="11.42578125" customWidth="1"/>
    <col min="15370" max="15370" width="14" customWidth="1"/>
    <col min="15371" max="15371" width="15.42578125" customWidth="1"/>
    <col min="15372" max="15372" width="11.42578125" customWidth="1"/>
    <col min="15373" max="15373" width="14.42578125" customWidth="1"/>
    <col min="15374" max="15374" width="11.42578125" customWidth="1"/>
    <col min="15375" max="15375" width="10.85546875" customWidth="1"/>
    <col min="15376" max="15376" width="14.140625" customWidth="1"/>
    <col min="15617" max="15617" width="57.42578125" customWidth="1"/>
    <col min="15618" max="15618" width="13.85546875" customWidth="1"/>
    <col min="15619" max="15619" width="12.42578125" customWidth="1"/>
    <col min="15620" max="15621" width="13.5703125" customWidth="1"/>
    <col min="15622" max="15622" width="12.28515625" customWidth="1"/>
    <col min="15623" max="15623" width="13.42578125" customWidth="1"/>
    <col min="15624" max="15624" width="14.5703125" customWidth="1"/>
    <col min="15625" max="15625" width="11.42578125" customWidth="1"/>
    <col min="15626" max="15626" width="14" customWidth="1"/>
    <col min="15627" max="15627" width="15.42578125" customWidth="1"/>
    <col min="15628" max="15628" width="11.42578125" customWidth="1"/>
    <col min="15629" max="15629" width="14.42578125" customWidth="1"/>
    <col min="15630" max="15630" width="11.42578125" customWidth="1"/>
    <col min="15631" max="15631" width="10.85546875" customWidth="1"/>
    <col min="15632" max="15632" width="14.140625" customWidth="1"/>
    <col min="15873" max="15873" width="57.42578125" customWidth="1"/>
    <col min="15874" max="15874" width="13.85546875" customWidth="1"/>
    <col min="15875" max="15875" width="12.42578125" customWidth="1"/>
    <col min="15876" max="15877" width="13.5703125" customWidth="1"/>
    <col min="15878" max="15878" width="12.28515625" customWidth="1"/>
    <col min="15879" max="15879" width="13.42578125" customWidth="1"/>
    <col min="15880" max="15880" width="14.5703125" customWidth="1"/>
    <col min="15881" max="15881" width="11.42578125" customWidth="1"/>
    <col min="15882" max="15882" width="14" customWidth="1"/>
    <col min="15883" max="15883" width="15.42578125" customWidth="1"/>
    <col min="15884" max="15884" width="11.42578125" customWidth="1"/>
    <col min="15885" max="15885" width="14.42578125" customWidth="1"/>
    <col min="15886" max="15886" width="11.42578125" customWidth="1"/>
    <col min="15887" max="15887" width="10.85546875" customWidth="1"/>
    <col min="15888" max="15888" width="14.140625" customWidth="1"/>
    <col min="16129" max="16129" width="57.42578125" customWidth="1"/>
    <col min="16130" max="16130" width="13.85546875" customWidth="1"/>
    <col min="16131" max="16131" width="12.42578125" customWidth="1"/>
    <col min="16132" max="16133" width="13.5703125" customWidth="1"/>
    <col min="16134" max="16134" width="12.28515625" customWidth="1"/>
    <col min="16135" max="16135" width="13.42578125" customWidth="1"/>
    <col min="16136" max="16136" width="14.5703125" customWidth="1"/>
    <col min="16137" max="16137" width="11.42578125" customWidth="1"/>
    <col min="16138" max="16138" width="14" customWidth="1"/>
    <col min="16139" max="16139" width="15.42578125" customWidth="1"/>
    <col min="16140" max="16140" width="11.42578125" customWidth="1"/>
    <col min="16141" max="16141" width="14.42578125" customWidth="1"/>
    <col min="16142" max="16142" width="11.42578125" customWidth="1"/>
    <col min="16143" max="16143" width="10.85546875" customWidth="1"/>
    <col min="16144" max="16144" width="14.140625" customWidth="1"/>
  </cols>
  <sheetData>
    <row r="1" spans="1:16" ht="42.75" customHeight="1" x14ac:dyDescent="0.4">
      <c r="A1" s="1145" t="s">
        <v>274</v>
      </c>
      <c r="B1" s="1145"/>
      <c r="C1" s="1145"/>
      <c r="D1" s="1145"/>
      <c r="E1" s="1145"/>
      <c r="F1" s="1145"/>
      <c r="G1" s="1145"/>
      <c r="H1" s="1145"/>
      <c r="I1" s="1145"/>
      <c r="J1" s="1145"/>
      <c r="K1" s="1146"/>
      <c r="L1" s="1146"/>
      <c r="M1" s="1146"/>
      <c r="N1" s="1146"/>
      <c r="O1" s="1146"/>
      <c r="P1" s="1146"/>
    </row>
    <row r="2" spans="1:16" ht="16.5" customHeight="1" x14ac:dyDescent="0.35">
      <c r="A2" s="1147"/>
      <c r="B2" s="1147"/>
      <c r="C2" s="1147"/>
      <c r="D2" s="1147"/>
      <c r="E2" s="1147"/>
      <c r="F2" s="1147"/>
      <c r="G2" s="1147"/>
      <c r="H2" s="1147"/>
      <c r="I2" s="1147"/>
      <c r="J2" s="1147"/>
      <c r="K2" s="1148"/>
      <c r="L2" s="1148"/>
      <c r="M2" s="1148"/>
      <c r="N2" s="1148"/>
      <c r="O2" s="1148"/>
      <c r="P2" s="1148"/>
    </row>
    <row r="3" spans="1:16" ht="18.75" thickBot="1" x14ac:dyDescent="0.3">
      <c r="A3" s="878"/>
      <c r="B3" s="879"/>
      <c r="P3" s="1137" t="s">
        <v>438</v>
      </c>
    </row>
    <row r="4" spans="1:16" ht="13.5" customHeight="1" thickBot="1" x14ac:dyDescent="0.25">
      <c r="A4" s="1149" t="s">
        <v>267</v>
      </c>
      <c r="B4" s="880" t="s">
        <v>12</v>
      </c>
      <c r="C4" s="1152" t="s">
        <v>13</v>
      </c>
      <c r="D4" s="1153"/>
      <c r="E4" s="1153"/>
      <c r="F4" s="1154"/>
      <c r="G4" s="1155" t="s">
        <v>14</v>
      </c>
      <c r="H4" s="1156"/>
      <c r="I4" s="1156"/>
      <c r="J4" s="1156"/>
      <c r="K4" s="1156"/>
      <c r="L4" s="1156"/>
      <c r="M4" s="1156"/>
      <c r="N4" s="1156"/>
      <c r="O4" s="1156"/>
      <c r="P4" s="1157" t="s">
        <v>268</v>
      </c>
    </row>
    <row r="5" spans="1:16" ht="12.75" customHeight="1" x14ac:dyDescent="0.2">
      <c r="A5" s="1150"/>
      <c r="B5" s="1160" t="s">
        <v>269</v>
      </c>
      <c r="C5" s="1162" t="s">
        <v>270</v>
      </c>
      <c r="D5" s="1164" t="s">
        <v>25</v>
      </c>
      <c r="E5" s="1166" t="s">
        <v>26</v>
      </c>
      <c r="F5" s="1138" t="s">
        <v>271</v>
      </c>
      <c r="G5" s="1140" t="s">
        <v>28</v>
      </c>
      <c r="H5" s="1141"/>
      <c r="I5" s="1142"/>
      <c r="J5" s="1140" t="s">
        <v>29</v>
      </c>
      <c r="K5" s="1141"/>
      <c r="L5" s="1143"/>
      <c r="M5" s="1141" t="s">
        <v>30</v>
      </c>
      <c r="N5" s="1141"/>
      <c r="O5" s="1144"/>
      <c r="P5" s="1158"/>
    </row>
    <row r="6" spans="1:16" ht="57.75" customHeight="1" thickBot="1" x14ac:dyDescent="0.25">
      <c r="A6" s="1151"/>
      <c r="B6" s="1161"/>
      <c r="C6" s="1163"/>
      <c r="D6" s="1165"/>
      <c r="E6" s="1167"/>
      <c r="F6" s="1139"/>
      <c r="G6" s="881" t="s">
        <v>32</v>
      </c>
      <c r="H6" s="882" t="s">
        <v>33</v>
      </c>
      <c r="I6" s="883" t="s">
        <v>272</v>
      </c>
      <c r="J6" s="884" t="s">
        <v>32</v>
      </c>
      <c r="K6" s="882" t="s">
        <v>33</v>
      </c>
      <c r="L6" s="883" t="s">
        <v>273</v>
      </c>
      <c r="M6" s="884" t="s">
        <v>32</v>
      </c>
      <c r="N6" s="882" t="s">
        <v>33</v>
      </c>
      <c r="O6" s="883" t="s">
        <v>273</v>
      </c>
      <c r="P6" s="1159"/>
    </row>
    <row r="7" spans="1:16" ht="29.25" customHeight="1" x14ac:dyDescent="0.25">
      <c r="A7" s="893" t="s">
        <v>275</v>
      </c>
      <c r="B7" s="899">
        <f>'PODLE ORJ'!M18</f>
        <v>40503</v>
      </c>
      <c r="C7" s="900">
        <f>'PODLE ORJ'!N18</f>
        <v>0</v>
      </c>
      <c r="D7" s="901">
        <f>'PODLE ORJ'!O18</f>
        <v>29777</v>
      </c>
      <c r="E7" s="902">
        <f>'PODLE ORJ'!P18</f>
        <v>10726</v>
      </c>
      <c r="F7" s="903">
        <f>'PODLE ORJ'!Q18</f>
        <v>0</v>
      </c>
      <c r="G7" s="904">
        <f>'PODLE ORJ'!R18</f>
        <v>51820</v>
      </c>
      <c r="H7" s="902">
        <f>'PODLE ORJ'!S18</f>
        <v>0</v>
      </c>
      <c r="I7" s="903">
        <f>'PODLE ORJ'!T18</f>
        <v>223000</v>
      </c>
      <c r="J7" s="904">
        <f>'PODLE ORJ'!U18</f>
        <v>50820</v>
      </c>
      <c r="K7" s="902">
        <f>'PODLE ORJ'!V18</f>
        <v>0</v>
      </c>
      <c r="L7" s="903">
        <f>'PODLE ORJ'!W18</f>
        <v>127000</v>
      </c>
      <c r="M7" s="904">
        <f>'PODLE ORJ'!X18</f>
        <v>50820</v>
      </c>
      <c r="N7" s="902">
        <f>'PODLE ORJ'!Y18</f>
        <v>0</v>
      </c>
      <c r="O7" s="903">
        <f>'PODLE ORJ'!Z18</f>
        <v>0</v>
      </c>
      <c r="P7" s="908">
        <f>'PODLE ORJ'!AA18</f>
        <v>100000</v>
      </c>
    </row>
    <row r="8" spans="1:16" ht="22.5" customHeight="1" x14ac:dyDescent="0.25">
      <c r="A8" s="894" t="s">
        <v>276</v>
      </c>
      <c r="B8" s="899">
        <f>'PODLE ORJ'!M23</f>
        <v>2400</v>
      </c>
      <c r="C8" s="900">
        <f>'PODLE ORJ'!N23</f>
        <v>0</v>
      </c>
      <c r="D8" s="901">
        <f>'PODLE ORJ'!O23</f>
        <v>2400</v>
      </c>
      <c r="E8" s="902">
        <f>'PODLE ORJ'!P23</f>
        <v>0</v>
      </c>
      <c r="F8" s="903">
        <f>'PODLE ORJ'!Q23</f>
        <v>0</v>
      </c>
      <c r="G8" s="904">
        <f>'PODLE ORJ'!R23</f>
        <v>0</v>
      </c>
      <c r="H8" s="902">
        <f>'PODLE ORJ'!S23</f>
        <v>0</v>
      </c>
      <c r="I8" s="903">
        <f>'PODLE ORJ'!T23</f>
        <v>0</v>
      </c>
      <c r="J8" s="904">
        <f>'PODLE ORJ'!U23</f>
        <v>0</v>
      </c>
      <c r="K8" s="902">
        <f>'PODLE ORJ'!V23</f>
        <v>0</v>
      </c>
      <c r="L8" s="903">
        <f>'PODLE ORJ'!W23</f>
        <v>0</v>
      </c>
      <c r="M8" s="904">
        <f>'PODLE ORJ'!X23</f>
        <v>4000</v>
      </c>
      <c r="N8" s="902">
        <f>'PODLE ORJ'!Y23</f>
        <v>0</v>
      </c>
      <c r="O8" s="903">
        <f>'PODLE ORJ'!Z23</f>
        <v>0</v>
      </c>
      <c r="P8" s="909">
        <f>'PODLE ORJ'!AA23</f>
        <v>0</v>
      </c>
    </row>
    <row r="9" spans="1:16" ht="22.5" customHeight="1" x14ac:dyDescent="0.25">
      <c r="A9" s="894" t="s">
        <v>277</v>
      </c>
      <c r="B9" s="899">
        <f>'PODLE ORJ'!M28</f>
        <v>16750</v>
      </c>
      <c r="C9" s="900">
        <f>'PODLE ORJ'!N28</f>
        <v>0</v>
      </c>
      <c r="D9" s="901">
        <f>'PODLE ORJ'!O28</f>
        <v>16750</v>
      </c>
      <c r="E9" s="902">
        <f>'PODLE ORJ'!P28</f>
        <v>0</v>
      </c>
      <c r="F9" s="903">
        <f>'PODLE ORJ'!Q28</f>
        <v>0</v>
      </c>
      <c r="G9" s="904">
        <f>'PODLE ORJ'!R28</f>
        <v>4000</v>
      </c>
      <c r="H9" s="902">
        <f>'PODLE ORJ'!S28</f>
        <v>0</v>
      </c>
      <c r="I9" s="903">
        <f>'PODLE ORJ'!T28</f>
        <v>0</v>
      </c>
      <c r="J9" s="904">
        <f>'PODLE ORJ'!U28</f>
        <v>0</v>
      </c>
      <c r="K9" s="902">
        <f>'PODLE ORJ'!V28</f>
        <v>0</v>
      </c>
      <c r="L9" s="903">
        <f>'PODLE ORJ'!W28</f>
        <v>0</v>
      </c>
      <c r="M9" s="904">
        <f>'PODLE ORJ'!X28</f>
        <v>0</v>
      </c>
      <c r="N9" s="902">
        <f>'PODLE ORJ'!Y28</f>
        <v>0</v>
      </c>
      <c r="O9" s="903">
        <f>'PODLE ORJ'!Z28</f>
        <v>0</v>
      </c>
      <c r="P9" s="909">
        <f>'PODLE ORJ'!AA28</f>
        <v>0</v>
      </c>
    </row>
    <row r="10" spans="1:16" ht="22.5" customHeight="1" x14ac:dyDescent="0.25">
      <c r="A10" s="894" t="s">
        <v>278</v>
      </c>
      <c r="B10" s="899">
        <f>'PODLE ORJ'!M33</f>
        <v>350</v>
      </c>
      <c r="C10" s="900">
        <f>'PODLE ORJ'!N33</f>
        <v>0</v>
      </c>
      <c r="D10" s="901">
        <f>'PODLE ORJ'!O33</f>
        <v>350</v>
      </c>
      <c r="E10" s="902">
        <f>'PODLE ORJ'!P33</f>
        <v>0</v>
      </c>
      <c r="F10" s="903">
        <f>'PODLE ORJ'!Q33</f>
        <v>0</v>
      </c>
      <c r="G10" s="904">
        <f>'PODLE ORJ'!R33</f>
        <v>0</v>
      </c>
      <c r="H10" s="902">
        <f>'PODLE ORJ'!S33</f>
        <v>0</v>
      </c>
      <c r="I10" s="903">
        <f>'PODLE ORJ'!T33</f>
        <v>0</v>
      </c>
      <c r="J10" s="904">
        <f>'PODLE ORJ'!U33</f>
        <v>0</v>
      </c>
      <c r="K10" s="902">
        <f>'PODLE ORJ'!V33</f>
        <v>0</v>
      </c>
      <c r="L10" s="903">
        <f>'PODLE ORJ'!W33</f>
        <v>0</v>
      </c>
      <c r="M10" s="904">
        <f>'PODLE ORJ'!X33</f>
        <v>0</v>
      </c>
      <c r="N10" s="902">
        <f>'PODLE ORJ'!Y33</f>
        <v>0</v>
      </c>
      <c r="O10" s="903">
        <f>'PODLE ORJ'!Z33</f>
        <v>0</v>
      </c>
      <c r="P10" s="909">
        <f>'PODLE ORJ'!AA33</f>
        <v>0</v>
      </c>
    </row>
    <row r="11" spans="1:16" ht="22.5" customHeight="1" x14ac:dyDescent="0.25">
      <c r="A11" s="894" t="s">
        <v>287</v>
      </c>
      <c r="B11" s="899">
        <f>'PODLE ORJ'!M37</f>
        <v>27315</v>
      </c>
      <c r="C11" s="900">
        <f>'PODLE ORJ'!N37</f>
        <v>0</v>
      </c>
      <c r="D11" s="901">
        <f>'PODLE ORJ'!O37</f>
        <v>27315</v>
      </c>
      <c r="E11" s="902">
        <f>'PODLE ORJ'!P37</f>
        <v>0</v>
      </c>
      <c r="F11" s="903">
        <f>'PODLE ORJ'!Q37</f>
        <v>0</v>
      </c>
      <c r="G11" s="904">
        <f>'PODLE ORJ'!R37</f>
        <v>16000</v>
      </c>
      <c r="H11" s="902">
        <f>'PODLE ORJ'!S37</f>
        <v>0</v>
      </c>
      <c r="I11" s="903">
        <f>'PODLE ORJ'!T37</f>
        <v>0</v>
      </c>
      <c r="J11" s="904">
        <f>'PODLE ORJ'!U37</f>
        <v>12000</v>
      </c>
      <c r="K11" s="902">
        <f>'PODLE ORJ'!V37</f>
        <v>0</v>
      </c>
      <c r="L11" s="903">
        <f>'PODLE ORJ'!W37</f>
        <v>0</v>
      </c>
      <c r="M11" s="904">
        <f>'PODLE ORJ'!X37</f>
        <v>12000</v>
      </c>
      <c r="N11" s="902">
        <f>'PODLE ORJ'!Y37</f>
        <v>0</v>
      </c>
      <c r="O11" s="903">
        <f>'PODLE ORJ'!Z37</f>
        <v>0</v>
      </c>
      <c r="P11" s="909">
        <f>'PODLE ORJ'!AA37</f>
        <v>0</v>
      </c>
    </row>
    <row r="12" spans="1:16" ht="22.5" customHeight="1" x14ac:dyDescent="0.25">
      <c r="A12" s="894" t="s">
        <v>279</v>
      </c>
      <c r="B12" s="899">
        <f>'PODLE ORJ'!M42</f>
        <v>59000</v>
      </c>
      <c r="C12" s="900">
        <f>'PODLE ORJ'!N42</f>
        <v>48000</v>
      </c>
      <c r="D12" s="901">
        <f>'PODLE ORJ'!O42</f>
        <v>11000</v>
      </c>
      <c r="E12" s="902">
        <f>'PODLE ORJ'!P42</f>
        <v>0</v>
      </c>
      <c r="F12" s="903">
        <f>'PODLE ORJ'!Q42</f>
        <v>0</v>
      </c>
      <c r="G12" s="904">
        <f>'PODLE ORJ'!R42</f>
        <v>0</v>
      </c>
      <c r="H12" s="902">
        <f>'PODLE ORJ'!S42</f>
        <v>0</v>
      </c>
      <c r="I12" s="903">
        <f>'PODLE ORJ'!T42</f>
        <v>0</v>
      </c>
      <c r="J12" s="904">
        <f>'PODLE ORJ'!U42</f>
        <v>0</v>
      </c>
      <c r="K12" s="902">
        <f>'PODLE ORJ'!V42</f>
        <v>0</v>
      </c>
      <c r="L12" s="903">
        <f>'PODLE ORJ'!W42</f>
        <v>0</v>
      </c>
      <c r="M12" s="904">
        <f>'PODLE ORJ'!X42</f>
        <v>0</v>
      </c>
      <c r="N12" s="902">
        <f>'PODLE ORJ'!Y42</f>
        <v>0</v>
      </c>
      <c r="O12" s="903">
        <f>'PODLE ORJ'!Z42</f>
        <v>0</v>
      </c>
      <c r="P12" s="909">
        <f>'PODLE ORJ'!AA42</f>
        <v>0</v>
      </c>
    </row>
    <row r="13" spans="1:16" ht="24.75" customHeight="1" x14ac:dyDescent="0.25">
      <c r="A13" s="897" t="s">
        <v>280</v>
      </c>
      <c r="B13" s="899">
        <f>'PODLE ORJ'!M52</f>
        <v>142111</v>
      </c>
      <c r="C13" s="900">
        <f>'PODLE ORJ'!N52</f>
        <v>0</v>
      </c>
      <c r="D13" s="901">
        <f>'PODLE ORJ'!O52</f>
        <v>131670</v>
      </c>
      <c r="E13" s="902">
        <f>'PODLE ORJ'!P52</f>
        <v>0</v>
      </c>
      <c r="F13" s="903">
        <f>'PODLE ORJ'!Q52</f>
        <v>10441</v>
      </c>
      <c r="G13" s="904">
        <f>'PODLE ORJ'!R52</f>
        <v>42400</v>
      </c>
      <c r="H13" s="902">
        <f>'PODLE ORJ'!S52</f>
        <v>0</v>
      </c>
      <c r="I13" s="903">
        <f>'PODLE ORJ'!T52</f>
        <v>138559</v>
      </c>
      <c r="J13" s="904">
        <f>'PODLE ORJ'!U52</f>
        <v>8363</v>
      </c>
      <c r="K13" s="902">
        <f>'PODLE ORJ'!V52</f>
        <v>0</v>
      </c>
      <c r="L13" s="903">
        <f>'PODLE ORJ'!W52</f>
        <v>150000</v>
      </c>
      <c r="M13" s="904">
        <f>'PODLE ORJ'!X52</f>
        <v>0</v>
      </c>
      <c r="N13" s="902">
        <f>'PODLE ORJ'!Y52</f>
        <v>0</v>
      </c>
      <c r="O13" s="903">
        <f>'PODLE ORJ'!Z52</f>
        <v>0</v>
      </c>
      <c r="P13" s="909">
        <f>'PODLE ORJ'!AA52</f>
        <v>0</v>
      </c>
    </row>
    <row r="14" spans="1:16" ht="22.5" customHeight="1" x14ac:dyDescent="0.25">
      <c r="A14" s="894" t="s">
        <v>288</v>
      </c>
      <c r="B14" s="899">
        <f>'PODLE ORJ'!M60</f>
        <v>30005</v>
      </c>
      <c r="C14" s="900">
        <f>'PODLE ORJ'!N60</f>
        <v>0</v>
      </c>
      <c r="D14" s="901">
        <f>'PODLE ORJ'!O60</f>
        <v>23005</v>
      </c>
      <c r="E14" s="902">
        <f>'PODLE ORJ'!P60</f>
        <v>0</v>
      </c>
      <c r="F14" s="903">
        <f>'PODLE ORJ'!Q60</f>
        <v>7000</v>
      </c>
      <c r="G14" s="904">
        <f>'PODLE ORJ'!R60</f>
        <v>127500</v>
      </c>
      <c r="H14" s="902">
        <f>'PODLE ORJ'!S60</f>
        <v>0</v>
      </c>
      <c r="I14" s="903">
        <f>'PODLE ORJ'!T60</f>
        <v>214200</v>
      </c>
      <c r="J14" s="904">
        <f>'PODLE ORJ'!U60</f>
        <v>60000</v>
      </c>
      <c r="K14" s="902">
        <f>'PODLE ORJ'!V60</f>
        <v>0</v>
      </c>
      <c r="L14" s="903">
        <f>'PODLE ORJ'!W60</f>
        <v>0</v>
      </c>
      <c r="M14" s="904">
        <f>'PODLE ORJ'!X60</f>
        <v>0</v>
      </c>
      <c r="N14" s="902">
        <f>'PODLE ORJ'!Y60</f>
        <v>0</v>
      </c>
      <c r="O14" s="903">
        <f>'PODLE ORJ'!Z60</f>
        <v>0</v>
      </c>
      <c r="P14" s="909">
        <f>'PODLE ORJ'!AA60</f>
        <v>0</v>
      </c>
    </row>
    <row r="15" spans="1:16" ht="34.5" customHeight="1" x14ac:dyDescent="0.25">
      <c r="A15" s="895" t="s">
        <v>283</v>
      </c>
      <c r="B15" s="899">
        <f>'PODLE ORJ'!M65</f>
        <v>450000</v>
      </c>
      <c r="C15" s="900">
        <f>'PODLE ORJ'!N65</f>
        <v>450000</v>
      </c>
      <c r="D15" s="901">
        <f>'PODLE ORJ'!O65</f>
        <v>0</v>
      </c>
      <c r="E15" s="902">
        <f>'PODLE ORJ'!P65</f>
        <v>0</v>
      </c>
      <c r="F15" s="903">
        <f>'PODLE ORJ'!Q65</f>
        <v>0</v>
      </c>
      <c r="G15" s="904">
        <f>'PODLE ORJ'!R65</f>
        <v>577937</v>
      </c>
      <c r="H15" s="902">
        <f>'PODLE ORJ'!S65</f>
        <v>63153</v>
      </c>
      <c r="I15" s="903">
        <f>'PODLE ORJ'!T65</f>
        <v>0</v>
      </c>
      <c r="J15" s="904">
        <f>'PODLE ORJ'!U65</f>
        <v>387030</v>
      </c>
      <c r="K15" s="902">
        <f>'PODLE ORJ'!V65</f>
        <v>0</v>
      </c>
      <c r="L15" s="903">
        <f>'PODLE ORJ'!W65</f>
        <v>0</v>
      </c>
      <c r="M15" s="904">
        <f>'PODLE ORJ'!X65</f>
        <v>221450</v>
      </c>
      <c r="N15" s="902">
        <f>'PODLE ORJ'!Y65</f>
        <v>0</v>
      </c>
      <c r="O15" s="903">
        <f>'PODLE ORJ'!Z65</f>
        <v>0</v>
      </c>
      <c r="P15" s="909">
        <f>'PODLE ORJ'!AA65</f>
        <v>2416470</v>
      </c>
    </row>
    <row r="16" spans="1:16" ht="33" customHeight="1" x14ac:dyDescent="0.25">
      <c r="A16" s="895" t="s">
        <v>284</v>
      </c>
      <c r="B16" s="899">
        <f>'PODLE ORJ'!M69</f>
        <v>92300</v>
      </c>
      <c r="C16" s="900">
        <f>'PODLE ORJ'!N69</f>
        <v>0</v>
      </c>
      <c r="D16" s="901">
        <f>'PODLE ORJ'!O69</f>
        <v>0</v>
      </c>
      <c r="E16" s="902">
        <f>'PODLE ORJ'!P69</f>
        <v>0</v>
      </c>
      <c r="F16" s="903">
        <f>'PODLE ORJ'!Q69</f>
        <v>92300</v>
      </c>
      <c r="G16" s="904">
        <f>'PODLE ORJ'!R69</f>
        <v>0</v>
      </c>
      <c r="H16" s="902">
        <f>'PODLE ORJ'!S69</f>
        <v>0</v>
      </c>
      <c r="I16" s="903">
        <f>'PODLE ORJ'!T69</f>
        <v>0</v>
      </c>
      <c r="J16" s="904">
        <f>'PODLE ORJ'!U69</f>
        <v>0</v>
      </c>
      <c r="K16" s="902">
        <f>'PODLE ORJ'!V69</f>
        <v>0</v>
      </c>
      <c r="L16" s="903">
        <f>'PODLE ORJ'!W69</f>
        <v>0</v>
      </c>
      <c r="M16" s="904">
        <f>'PODLE ORJ'!X69</f>
        <v>0</v>
      </c>
      <c r="N16" s="902">
        <f>'PODLE ORJ'!Y69</f>
        <v>0</v>
      </c>
      <c r="O16" s="903">
        <f>'PODLE ORJ'!Z69</f>
        <v>0</v>
      </c>
      <c r="P16" s="909">
        <f>'PODLE ORJ'!AA69</f>
        <v>0</v>
      </c>
    </row>
    <row r="17" spans="1:16" ht="22.5" customHeight="1" x14ac:dyDescent="0.25">
      <c r="A17" s="895" t="s">
        <v>290</v>
      </c>
      <c r="B17" s="899">
        <f>'PODLE ORJ'!M74</f>
        <v>500</v>
      </c>
      <c r="C17" s="900">
        <f>'PODLE ORJ'!N74</f>
        <v>0</v>
      </c>
      <c r="D17" s="901">
        <f>'PODLE ORJ'!O74</f>
        <v>500</v>
      </c>
      <c r="E17" s="902">
        <f>'PODLE ORJ'!P74</f>
        <v>0</v>
      </c>
      <c r="F17" s="903">
        <f>'PODLE ORJ'!Q74</f>
        <v>0</v>
      </c>
      <c r="G17" s="904">
        <f>'PODLE ORJ'!R74</f>
        <v>13500</v>
      </c>
      <c r="H17" s="902">
        <f>'PODLE ORJ'!S74</f>
        <v>0</v>
      </c>
      <c r="I17" s="903">
        <f>'PODLE ORJ'!T74</f>
        <v>0</v>
      </c>
      <c r="J17" s="904">
        <f>'PODLE ORJ'!U74</f>
        <v>16000</v>
      </c>
      <c r="K17" s="902">
        <f>'PODLE ORJ'!V74</f>
        <v>0</v>
      </c>
      <c r="L17" s="903">
        <f>'PODLE ORJ'!W74</f>
        <v>0</v>
      </c>
      <c r="M17" s="904">
        <f>'PODLE ORJ'!X74</f>
        <v>10000</v>
      </c>
      <c r="N17" s="902">
        <f>'PODLE ORJ'!Y74</f>
        <v>0</v>
      </c>
      <c r="O17" s="903">
        <f>'PODLE ORJ'!Z74</f>
        <v>0</v>
      </c>
      <c r="P17" s="909">
        <f>'PODLE ORJ'!AA74</f>
        <v>0</v>
      </c>
    </row>
    <row r="18" spans="1:16" ht="33" customHeight="1" x14ac:dyDescent="0.25">
      <c r="A18" s="894" t="s">
        <v>281</v>
      </c>
      <c r="B18" s="899">
        <f>'PODLE ORJ'!M79</f>
        <v>3000</v>
      </c>
      <c r="C18" s="900">
        <f>'PODLE ORJ'!N79</f>
        <v>0</v>
      </c>
      <c r="D18" s="901">
        <f>'PODLE ORJ'!O79</f>
        <v>3000</v>
      </c>
      <c r="E18" s="902">
        <f>'PODLE ORJ'!P79</f>
        <v>0</v>
      </c>
      <c r="F18" s="903">
        <f>'PODLE ORJ'!Q79</f>
        <v>0</v>
      </c>
      <c r="G18" s="904">
        <f>'PODLE ORJ'!R79</f>
        <v>3000</v>
      </c>
      <c r="H18" s="902">
        <f>'PODLE ORJ'!S79</f>
        <v>0</v>
      </c>
      <c r="I18" s="903">
        <f>'PODLE ORJ'!T79</f>
        <v>0</v>
      </c>
      <c r="J18" s="904">
        <f>'PODLE ORJ'!U79</f>
        <v>3000</v>
      </c>
      <c r="K18" s="902">
        <f>'PODLE ORJ'!V79</f>
        <v>0</v>
      </c>
      <c r="L18" s="903">
        <f>'PODLE ORJ'!W79</f>
        <v>0</v>
      </c>
      <c r="M18" s="904">
        <f>'PODLE ORJ'!X79</f>
        <v>3000</v>
      </c>
      <c r="N18" s="902">
        <f>'PODLE ORJ'!Y79</f>
        <v>0</v>
      </c>
      <c r="O18" s="903">
        <f>'PODLE ORJ'!Z79</f>
        <v>0</v>
      </c>
      <c r="P18" s="909">
        <f>'PODLE ORJ'!AA79</f>
        <v>0</v>
      </c>
    </row>
    <row r="19" spans="1:16" ht="22.5" customHeight="1" x14ac:dyDescent="0.25">
      <c r="A19" s="896" t="s">
        <v>282</v>
      </c>
      <c r="B19" s="899">
        <f>'PODLE ORJ'!M248</f>
        <v>1332003</v>
      </c>
      <c r="C19" s="900">
        <f>'PODLE ORJ'!N248</f>
        <v>417982</v>
      </c>
      <c r="D19" s="901">
        <f>'PODLE ORJ'!O248</f>
        <v>652093</v>
      </c>
      <c r="E19" s="902">
        <f>'PODLE ORJ'!P248</f>
        <v>61211</v>
      </c>
      <c r="F19" s="903">
        <f>'PODLE ORJ'!Q248</f>
        <v>200717</v>
      </c>
      <c r="G19" s="904">
        <f>'PODLE ORJ'!R248</f>
        <v>2521337</v>
      </c>
      <c r="H19" s="902">
        <f>'PODLE ORJ'!S248</f>
        <v>342441</v>
      </c>
      <c r="I19" s="903">
        <f>'PODLE ORJ'!T248</f>
        <v>21000</v>
      </c>
      <c r="J19" s="904">
        <f>'PODLE ORJ'!U248</f>
        <v>3092154</v>
      </c>
      <c r="K19" s="902">
        <f>'PODLE ORJ'!V248</f>
        <v>756941</v>
      </c>
      <c r="L19" s="903">
        <f>'PODLE ORJ'!W248</f>
        <v>500</v>
      </c>
      <c r="M19" s="904">
        <f>'PODLE ORJ'!X248</f>
        <v>1665123</v>
      </c>
      <c r="N19" s="902">
        <f>'PODLE ORJ'!Y248</f>
        <v>601050</v>
      </c>
      <c r="O19" s="903">
        <f>'PODLE ORJ'!Z248</f>
        <v>0</v>
      </c>
      <c r="P19" s="909">
        <f>'PODLE ORJ'!AA248</f>
        <v>2285580</v>
      </c>
    </row>
    <row r="20" spans="1:16" ht="22.5" customHeight="1" x14ac:dyDescent="0.25">
      <c r="A20" s="896" t="s">
        <v>289</v>
      </c>
      <c r="B20" s="899">
        <f>'PODLE ORJ'!M252</f>
        <v>3170</v>
      </c>
      <c r="C20" s="900">
        <f>'PODLE ORJ'!N252</f>
        <v>0</v>
      </c>
      <c r="D20" s="901">
        <f>'PODLE ORJ'!O252</f>
        <v>3170</v>
      </c>
      <c r="E20" s="902">
        <f>'PODLE ORJ'!P252</f>
        <v>0</v>
      </c>
      <c r="F20" s="903">
        <f>'PODLE ORJ'!Q252</f>
        <v>0</v>
      </c>
      <c r="G20" s="904">
        <f>'PODLE ORJ'!R252</f>
        <v>8670</v>
      </c>
      <c r="H20" s="902">
        <f>'PODLE ORJ'!S252</f>
        <v>0</v>
      </c>
      <c r="I20" s="903">
        <f>'PODLE ORJ'!T252</f>
        <v>0</v>
      </c>
      <c r="J20" s="904">
        <f>'PODLE ORJ'!U252</f>
        <v>4460</v>
      </c>
      <c r="K20" s="902">
        <f>'PODLE ORJ'!V252</f>
        <v>0</v>
      </c>
      <c r="L20" s="903">
        <f>'PODLE ORJ'!W252</f>
        <v>0</v>
      </c>
      <c r="M20" s="904">
        <f>'PODLE ORJ'!X252</f>
        <v>4670</v>
      </c>
      <c r="N20" s="902">
        <f>'PODLE ORJ'!Y252</f>
        <v>0</v>
      </c>
      <c r="O20" s="903">
        <f>'PODLE ORJ'!Z252</f>
        <v>0</v>
      </c>
      <c r="P20" s="909">
        <f>'PODLE ORJ'!AA252</f>
        <v>0</v>
      </c>
    </row>
    <row r="21" spans="1:16" ht="22.5" customHeight="1" thickBot="1" x14ac:dyDescent="0.3">
      <c r="A21" s="898" t="s">
        <v>285</v>
      </c>
      <c r="B21" s="899">
        <f>'PODLE ORJ'!M258</f>
        <v>4000</v>
      </c>
      <c r="C21" s="900">
        <f>'PODLE ORJ'!N258</f>
        <v>0</v>
      </c>
      <c r="D21" s="901">
        <f>'PODLE ORJ'!O258</f>
        <v>0</v>
      </c>
      <c r="E21" s="902">
        <f>'PODLE ORJ'!P258</f>
        <v>0</v>
      </c>
      <c r="F21" s="903">
        <f>'PODLE ORJ'!Q258</f>
        <v>4000</v>
      </c>
      <c r="G21" s="904">
        <f>'PODLE ORJ'!R258</f>
        <v>0</v>
      </c>
      <c r="H21" s="902">
        <f>'PODLE ORJ'!S258</f>
        <v>0</v>
      </c>
      <c r="I21" s="903">
        <f>'PODLE ORJ'!T258</f>
        <v>158500</v>
      </c>
      <c r="J21" s="904">
        <f>'PODLE ORJ'!U258</f>
        <v>0</v>
      </c>
      <c r="K21" s="902">
        <f>'PODLE ORJ'!V258</f>
        <v>0</v>
      </c>
      <c r="L21" s="903">
        <f>'PODLE ORJ'!W258</f>
        <v>147500</v>
      </c>
      <c r="M21" s="904">
        <f>'PODLE ORJ'!X258</f>
        <v>0</v>
      </c>
      <c r="N21" s="902">
        <f>'PODLE ORJ'!Y258</f>
        <v>0</v>
      </c>
      <c r="O21" s="903">
        <f>'PODLE ORJ'!Z258</f>
        <v>0</v>
      </c>
      <c r="P21" s="909">
        <f>'PODLE ORJ'!AA258</f>
        <v>390000</v>
      </c>
    </row>
    <row r="22" spans="1:16" ht="29.25" customHeight="1" thickBot="1" x14ac:dyDescent="0.25">
      <c r="A22" s="907" t="s">
        <v>286</v>
      </c>
      <c r="B22" s="905">
        <f>SUM(B7:B21)</f>
        <v>2203407</v>
      </c>
      <c r="C22" s="905">
        <f t="shared" ref="C22:P22" si="0">SUM(C7:C21)</f>
        <v>915982</v>
      </c>
      <c r="D22" s="905">
        <f t="shared" si="0"/>
        <v>901030</v>
      </c>
      <c r="E22" s="905">
        <f t="shared" si="0"/>
        <v>71937</v>
      </c>
      <c r="F22" s="905">
        <f t="shared" si="0"/>
        <v>314458</v>
      </c>
      <c r="G22" s="905">
        <f t="shared" si="0"/>
        <v>3366164</v>
      </c>
      <c r="H22" s="905">
        <f t="shared" si="0"/>
        <v>405594</v>
      </c>
      <c r="I22" s="905">
        <f t="shared" si="0"/>
        <v>755259</v>
      </c>
      <c r="J22" s="905">
        <f t="shared" si="0"/>
        <v>3633827</v>
      </c>
      <c r="K22" s="905">
        <f t="shared" si="0"/>
        <v>756941</v>
      </c>
      <c r="L22" s="905">
        <f t="shared" si="0"/>
        <v>425000</v>
      </c>
      <c r="M22" s="905">
        <f t="shared" si="0"/>
        <v>1971063</v>
      </c>
      <c r="N22" s="905">
        <f t="shared" si="0"/>
        <v>601050</v>
      </c>
      <c r="O22" s="905">
        <f t="shared" si="0"/>
        <v>0</v>
      </c>
      <c r="P22" s="906">
        <f t="shared" si="0"/>
        <v>5192050</v>
      </c>
    </row>
    <row r="23" spans="1:16" ht="16.5" hidden="1" x14ac:dyDescent="0.25">
      <c r="A23" s="885"/>
      <c r="B23" s="886"/>
      <c r="C23" s="887"/>
      <c r="D23" s="888"/>
      <c r="E23" s="889"/>
      <c r="F23" s="889"/>
      <c r="G23" s="889"/>
      <c r="H23" s="889"/>
      <c r="I23" s="889"/>
      <c r="J23" s="889"/>
      <c r="K23" s="889"/>
      <c r="L23" s="889"/>
      <c r="M23" s="889"/>
      <c r="N23" s="889"/>
      <c r="O23" s="889"/>
      <c r="P23" s="889"/>
    </row>
    <row r="24" spans="1:16" ht="16.5" x14ac:dyDescent="0.25">
      <c r="A24" s="885"/>
      <c r="B24" s="886"/>
      <c r="C24" s="890"/>
      <c r="D24" s="891"/>
      <c r="E24" s="889"/>
      <c r="F24" s="889"/>
      <c r="G24" s="889"/>
      <c r="H24" s="889"/>
      <c r="I24" s="889"/>
      <c r="J24" s="889"/>
      <c r="K24" s="889"/>
      <c r="L24" s="889"/>
      <c r="M24" s="889"/>
      <c r="N24" s="889"/>
      <c r="O24" s="889"/>
      <c r="P24" s="889"/>
    </row>
    <row r="25" spans="1:16" s="443" customFormat="1" ht="7.5" customHeight="1" x14ac:dyDescent="0.25">
      <c r="A25" s="885"/>
      <c r="B25" s="886"/>
      <c r="C25" s="890"/>
      <c r="D25" s="891"/>
      <c r="E25" s="892"/>
      <c r="F25" s="892"/>
      <c r="G25" s="892"/>
      <c r="H25" s="892"/>
      <c r="I25" s="892"/>
      <c r="J25" s="892"/>
      <c r="K25" s="892"/>
      <c r="L25" s="892"/>
      <c r="M25" s="892"/>
      <c r="N25" s="892"/>
      <c r="O25" s="892"/>
      <c r="P25" s="892"/>
    </row>
    <row r="26" spans="1:16" ht="24.75" customHeight="1" x14ac:dyDescent="0.2"/>
    <row r="30" spans="1:16" s="443" customFormat="1" ht="69.75" customHeight="1" thickBot="1" x14ac:dyDescent="0.4">
      <c r="A30" s="910" t="s">
        <v>294</v>
      </c>
      <c r="B30" s="911"/>
      <c r="C30" s="890"/>
      <c r="D30" s="912"/>
      <c r="E30" s="913"/>
      <c r="F30" s="913"/>
      <c r="G30" s="913"/>
      <c r="H30" s="913"/>
      <c r="I30" s="913"/>
      <c r="J30" s="913"/>
      <c r="K30" s="913"/>
      <c r="L30" s="913"/>
      <c r="M30" s="913"/>
      <c r="N30" s="913"/>
      <c r="O30" s="913"/>
      <c r="P30" s="913"/>
    </row>
    <row r="31" spans="1:16" s="443" customFormat="1" ht="36.75" customHeight="1" x14ac:dyDescent="0.25">
      <c r="A31" s="1168" t="s">
        <v>295</v>
      </c>
      <c r="B31" s="1169"/>
      <c r="C31" s="1170"/>
      <c r="D31" s="1171">
        <v>481238</v>
      </c>
      <c r="E31" s="1172"/>
      <c r="F31" s="1173"/>
      <c r="G31" s="1221"/>
      <c r="H31" s="1222"/>
      <c r="I31" s="1222"/>
      <c r="J31" s="1221"/>
      <c r="K31" s="1222"/>
      <c r="L31" s="1222"/>
      <c r="M31" s="1221"/>
      <c r="N31" s="1222"/>
      <c r="O31" s="1222"/>
      <c r="P31" s="913"/>
    </row>
    <row r="32" spans="1:16" s="443" customFormat="1" ht="36.75" customHeight="1" x14ac:dyDescent="0.25">
      <c r="A32" s="1174" t="s">
        <v>296</v>
      </c>
      <c r="B32" s="1175"/>
      <c r="C32" s="1176"/>
      <c r="D32" s="1177">
        <v>61560</v>
      </c>
      <c r="E32" s="1178"/>
      <c r="F32" s="1179"/>
      <c r="G32" s="1221"/>
      <c r="H32" s="1222"/>
      <c r="I32" s="1222"/>
      <c r="J32" s="1221"/>
      <c r="K32" s="1222"/>
      <c r="L32" s="1222"/>
      <c r="M32" s="1221"/>
      <c r="N32" s="1222"/>
      <c r="O32" s="1222"/>
      <c r="P32" s="913"/>
    </row>
    <row r="33" spans="1:16" s="443" customFormat="1" ht="36.75" customHeight="1" x14ac:dyDescent="0.25">
      <c r="A33" s="1180" t="s">
        <v>297</v>
      </c>
      <c r="B33" s="1181"/>
      <c r="C33" s="1182"/>
      <c r="D33" s="1183">
        <v>358232</v>
      </c>
      <c r="E33" s="1184"/>
      <c r="F33" s="1185"/>
      <c r="G33" s="1221"/>
      <c r="H33" s="1222"/>
      <c r="I33" s="1222"/>
      <c r="J33" s="1221"/>
      <c r="K33" s="1222"/>
      <c r="L33" s="1222"/>
      <c r="M33" s="1221"/>
      <c r="N33" s="1222"/>
      <c r="O33" s="1222"/>
      <c r="P33" s="913"/>
    </row>
    <row r="34" spans="1:16" s="443" customFormat="1" ht="36.75" customHeight="1" x14ac:dyDescent="0.25">
      <c r="A34" s="1186" t="s">
        <v>298</v>
      </c>
      <c r="B34" s="1187"/>
      <c r="C34" s="1188"/>
      <c r="D34" s="1189">
        <v>915982</v>
      </c>
      <c r="E34" s="1190"/>
      <c r="F34" s="1191"/>
      <c r="G34" s="1221"/>
      <c r="H34" s="1222"/>
      <c r="I34" s="1222"/>
      <c r="J34" s="1221"/>
      <c r="K34" s="1222"/>
      <c r="L34" s="1222"/>
      <c r="M34" s="1221"/>
      <c r="N34" s="1222"/>
      <c r="O34" s="1222"/>
      <c r="P34" s="913"/>
    </row>
    <row r="35" spans="1:16" s="443" customFormat="1" ht="36.75" customHeight="1" x14ac:dyDescent="0.25">
      <c r="A35" s="1192" t="s">
        <v>299</v>
      </c>
      <c r="B35" s="1193"/>
      <c r="C35" s="1194"/>
      <c r="D35" s="1195">
        <v>250000</v>
      </c>
      <c r="E35" s="1196"/>
      <c r="F35" s="1197"/>
      <c r="G35" s="916"/>
      <c r="H35" s="917"/>
      <c r="I35" s="917"/>
      <c r="J35" s="916"/>
      <c r="K35" s="917"/>
      <c r="L35" s="917"/>
      <c r="M35" s="916"/>
      <c r="N35" s="917"/>
      <c r="O35" s="917"/>
      <c r="P35" s="913"/>
    </row>
    <row r="36" spans="1:16" s="443" customFormat="1" ht="36.75" customHeight="1" x14ac:dyDescent="0.25">
      <c r="A36" s="1192" t="s">
        <v>300</v>
      </c>
      <c r="B36" s="1193"/>
      <c r="C36" s="1194"/>
      <c r="D36" s="1195">
        <v>200000</v>
      </c>
      <c r="E36" s="1196"/>
      <c r="F36" s="1197"/>
      <c r="G36" s="916"/>
      <c r="H36" s="917"/>
      <c r="I36" s="917"/>
      <c r="J36" s="916"/>
      <c r="K36" s="917"/>
      <c r="L36" s="917"/>
      <c r="M36" s="916"/>
      <c r="N36" s="917"/>
      <c r="O36" s="917"/>
      <c r="P36" s="913"/>
    </row>
    <row r="37" spans="1:16" s="443" customFormat="1" ht="36.75" customHeight="1" x14ac:dyDescent="0.25">
      <c r="A37" s="1192" t="s">
        <v>301</v>
      </c>
      <c r="B37" s="1193"/>
      <c r="C37" s="1194"/>
      <c r="D37" s="1210">
        <v>417982</v>
      </c>
      <c r="E37" s="1211"/>
      <c r="F37" s="1212"/>
      <c r="G37" s="916"/>
      <c r="H37" s="919"/>
      <c r="I37" s="917"/>
      <c r="J37" s="916"/>
      <c r="K37" s="917"/>
      <c r="L37" s="917"/>
      <c r="M37" s="916"/>
      <c r="N37" s="917"/>
      <c r="O37" s="917"/>
      <c r="P37" s="913"/>
    </row>
    <row r="38" spans="1:16" s="443" customFormat="1" ht="36.75" customHeight="1" x14ac:dyDescent="0.25">
      <c r="A38" s="1192" t="s">
        <v>302</v>
      </c>
      <c r="B38" s="1193"/>
      <c r="C38" s="1194"/>
      <c r="D38" s="1210">
        <v>48000</v>
      </c>
      <c r="E38" s="1213"/>
      <c r="F38" s="1214"/>
      <c r="G38" s="916"/>
      <c r="H38" s="919"/>
      <c r="I38" s="917"/>
      <c r="J38" s="916"/>
      <c r="K38" s="917"/>
      <c r="L38" s="917"/>
      <c r="M38" s="916"/>
      <c r="N38" s="917"/>
      <c r="O38" s="917"/>
      <c r="P38" s="913"/>
    </row>
    <row r="39" spans="1:16" s="443" customFormat="1" ht="36.75" customHeight="1" x14ac:dyDescent="0.25">
      <c r="A39" s="1215" t="s">
        <v>303</v>
      </c>
      <c r="B39" s="1216"/>
      <c r="C39" s="1217"/>
      <c r="D39" s="1218">
        <v>309458</v>
      </c>
      <c r="E39" s="1219"/>
      <c r="F39" s="1220"/>
      <c r="G39" s="916"/>
      <c r="H39" s="917"/>
      <c r="I39" s="917"/>
      <c r="J39" s="916"/>
      <c r="K39" s="917"/>
      <c r="L39" s="917"/>
      <c r="M39" s="916"/>
      <c r="N39" s="917"/>
      <c r="O39" s="917"/>
      <c r="P39" s="913"/>
    </row>
    <row r="40" spans="1:16" s="443" customFormat="1" ht="36.75" customHeight="1" thickBot="1" x14ac:dyDescent="0.3">
      <c r="A40" s="1198" t="s">
        <v>304</v>
      </c>
      <c r="B40" s="1199"/>
      <c r="C40" s="1200"/>
      <c r="D40" s="1201">
        <f>B22-E22-5000</f>
        <v>2126470</v>
      </c>
      <c r="E40" s="1202"/>
      <c r="F40" s="1203"/>
      <c r="G40" s="1221"/>
      <c r="H40" s="1222"/>
      <c r="I40" s="1222"/>
      <c r="J40" s="1221"/>
      <c r="K40" s="1222"/>
      <c r="L40" s="1222"/>
      <c r="M40" s="1221"/>
      <c r="N40" s="1222"/>
      <c r="O40" s="1222"/>
      <c r="P40" s="913"/>
    </row>
    <row r="41" spans="1:16" ht="18.75" customHeight="1" thickBot="1" x14ac:dyDescent="0.25">
      <c r="D41" s="914"/>
      <c r="E41" s="914"/>
      <c r="F41" s="914"/>
      <c r="G41" s="918"/>
      <c r="H41" s="918"/>
      <c r="I41" s="918"/>
      <c r="J41" s="918"/>
      <c r="K41" s="920"/>
      <c r="L41" s="918"/>
      <c r="M41" s="918"/>
      <c r="N41" s="76"/>
      <c r="O41" s="76"/>
    </row>
    <row r="42" spans="1:16" s="443" customFormat="1" ht="45.75" customHeight="1" thickBot="1" x14ac:dyDescent="0.3">
      <c r="A42" s="1204" t="s">
        <v>305</v>
      </c>
      <c r="B42" s="1205"/>
      <c r="C42" s="1206"/>
      <c r="D42" s="1207">
        <v>901030</v>
      </c>
      <c r="E42" s="1208"/>
      <c r="F42" s="1209"/>
      <c r="G42" s="1221"/>
      <c r="H42" s="1222"/>
      <c r="I42" s="1222"/>
      <c r="J42" s="1221"/>
      <c r="K42" s="1222"/>
      <c r="L42" s="1222"/>
      <c r="M42" s="1223"/>
      <c r="N42" s="1224"/>
      <c r="O42" s="1224"/>
      <c r="P42" s="913"/>
    </row>
    <row r="43" spans="1:16" s="443" customFormat="1" ht="45.75" customHeight="1" x14ac:dyDescent="0.25">
      <c r="A43" s="915"/>
      <c r="B43" s="911"/>
      <c r="C43" s="913"/>
      <c r="D43" s="916"/>
      <c r="E43" s="917"/>
      <c r="F43" s="917"/>
      <c r="G43" s="916"/>
      <c r="H43" s="917"/>
      <c r="I43" s="917"/>
      <c r="J43" s="916"/>
      <c r="K43" s="917"/>
      <c r="L43" s="917"/>
      <c r="M43" s="916"/>
      <c r="N43" s="917"/>
      <c r="O43" s="917"/>
      <c r="P43" s="913"/>
    </row>
  </sheetData>
  <mergeCells count="54">
    <mergeCell ref="G40:I40"/>
    <mergeCell ref="J40:L40"/>
    <mergeCell ref="M40:O40"/>
    <mergeCell ref="G42:I42"/>
    <mergeCell ref="J42:L42"/>
    <mergeCell ref="M42:O42"/>
    <mergeCell ref="G33:I33"/>
    <mergeCell ref="J33:L33"/>
    <mergeCell ref="M33:O33"/>
    <mergeCell ref="G34:I34"/>
    <mergeCell ref="J34:L34"/>
    <mergeCell ref="M34:O34"/>
    <mergeCell ref="G31:I31"/>
    <mergeCell ref="J31:L31"/>
    <mergeCell ref="M31:O31"/>
    <mergeCell ref="G32:I32"/>
    <mergeCell ref="J32:L32"/>
    <mergeCell ref="M32:O32"/>
    <mergeCell ref="A40:C40"/>
    <mergeCell ref="D40:F40"/>
    <mergeCell ref="A42:C42"/>
    <mergeCell ref="D42:F42"/>
    <mergeCell ref="A37:C37"/>
    <mergeCell ref="D37:F37"/>
    <mergeCell ref="A38:C38"/>
    <mergeCell ref="D38:F38"/>
    <mergeCell ref="A39:C39"/>
    <mergeCell ref="D39:F39"/>
    <mergeCell ref="A34:C34"/>
    <mergeCell ref="D34:F34"/>
    <mergeCell ref="A35:C35"/>
    <mergeCell ref="D35:F35"/>
    <mergeCell ref="A36:C36"/>
    <mergeCell ref="D36:F36"/>
    <mergeCell ref="A31:C31"/>
    <mergeCell ref="D31:F31"/>
    <mergeCell ref="A32:C32"/>
    <mergeCell ref="D32:F32"/>
    <mergeCell ref="A33:C33"/>
    <mergeCell ref="D33:F33"/>
    <mergeCell ref="F5:F6"/>
    <mergeCell ref="G5:I5"/>
    <mergeCell ref="J5:L5"/>
    <mergeCell ref="M5:O5"/>
    <mergeCell ref="A1:P1"/>
    <mergeCell ref="A2:P2"/>
    <mergeCell ref="A4:A6"/>
    <mergeCell ref="C4:F4"/>
    <mergeCell ref="G4:O4"/>
    <mergeCell ref="P4:P6"/>
    <mergeCell ref="B5:B6"/>
    <mergeCell ref="C5:C6"/>
    <mergeCell ref="D5:D6"/>
    <mergeCell ref="E5:E6"/>
  </mergeCells>
  <pageMargins left="0.70866141732283472" right="0.70866141732283472" top="0.78740157480314965" bottom="0.78740157480314965" header="0.31496062992125984" footer="0.31496062992125984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258"/>
  <sheetViews>
    <sheetView view="pageBreakPreview" topLeftCell="A82" zoomScale="60" zoomScaleNormal="60" workbookViewId="0">
      <selection activeCell="E100" sqref="E100"/>
    </sheetView>
  </sheetViews>
  <sheetFormatPr defaultColWidth="9.140625" defaultRowHeight="12.75" x14ac:dyDescent="0.2"/>
  <cols>
    <col min="2" max="2" width="8.28515625" customWidth="1"/>
    <col min="3" max="3" width="8.140625" customWidth="1"/>
    <col min="5" max="5" width="37.85546875" customWidth="1"/>
    <col min="10" max="10" width="13.140625" customWidth="1"/>
    <col min="13" max="13" width="12.5703125" customWidth="1"/>
    <col min="14" max="14" width="10.85546875" bestFit="1" customWidth="1"/>
    <col min="15" max="15" width="11" customWidth="1"/>
    <col min="17" max="17" width="11.28515625" customWidth="1"/>
    <col min="18" max="18" width="13.42578125" customWidth="1"/>
    <col min="19" max="19" width="10.85546875" customWidth="1"/>
    <col min="20" max="20" width="11.140625" customWidth="1"/>
    <col min="21" max="21" width="12.5703125" customWidth="1"/>
    <col min="22" max="22" width="10.5703125" customWidth="1"/>
    <col min="23" max="23" width="10.85546875" customWidth="1"/>
    <col min="24" max="24" width="13.7109375" customWidth="1"/>
    <col min="25" max="25" width="11" customWidth="1"/>
    <col min="26" max="26" width="10.85546875" bestFit="1" customWidth="1"/>
    <col min="27" max="27" width="13.140625" customWidth="1"/>
  </cols>
  <sheetData>
    <row r="1" spans="1:43" ht="57.75" customHeight="1" x14ac:dyDescent="0.4">
      <c r="B1" s="1"/>
      <c r="C1" s="2"/>
      <c r="D1" s="2"/>
      <c r="E1" s="1225" t="s">
        <v>259</v>
      </c>
      <c r="F1" s="1225"/>
      <c r="G1" s="1225"/>
      <c r="H1" s="1225"/>
      <c r="I1" s="1225"/>
      <c r="J1" s="1225"/>
      <c r="K1" s="1225"/>
      <c r="L1" s="1225"/>
      <c r="M1" s="1225"/>
      <c r="N1" s="1225"/>
      <c r="O1" s="1225"/>
      <c r="P1" s="1225"/>
      <c r="Q1" s="1225"/>
      <c r="R1" s="1225"/>
      <c r="S1" s="1225"/>
      <c r="T1" s="1225"/>
      <c r="U1" s="1225"/>
      <c r="V1" s="1225"/>
      <c r="W1" s="1225"/>
      <c r="X1" s="1225"/>
      <c r="Y1" s="1225"/>
      <c r="Z1" s="1225"/>
      <c r="AA1" s="1225"/>
    </row>
    <row r="2" spans="1:43" ht="21.75" customHeight="1" x14ac:dyDescent="0.4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3"/>
      <c r="S2" s="4"/>
      <c r="T2" s="4"/>
      <c r="U2" s="4"/>
      <c r="V2" s="4"/>
      <c r="W2" s="4"/>
      <c r="X2" s="4"/>
      <c r="Y2" s="4"/>
      <c r="Z2" s="4"/>
      <c r="AA2" s="4"/>
    </row>
    <row r="3" spans="1:43" s="5" customFormat="1" ht="18" customHeight="1" x14ac:dyDescent="0.25">
      <c r="B3" s="6"/>
      <c r="C3" s="7"/>
      <c r="D3" s="8"/>
      <c r="E3" s="9" t="s">
        <v>0</v>
      </c>
      <c r="F3" s="10"/>
      <c r="G3" s="11"/>
      <c r="H3" s="10"/>
      <c r="I3" s="12" t="s">
        <v>1</v>
      </c>
      <c r="J3" s="13"/>
      <c r="K3" s="14"/>
      <c r="L3" s="10"/>
      <c r="M3" s="15"/>
      <c r="N3" s="14"/>
      <c r="O3" s="14"/>
      <c r="P3" s="10"/>
      <c r="Q3" s="16"/>
      <c r="R3" s="17"/>
      <c r="S3" s="18"/>
      <c r="T3" s="18"/>
      <c r="U3" s="18"/>
      <c r="V3" s="18"/>
      <c r="W3" s="18"/>
      <c r="X3" s="18"/>
      <c r="Y3" s="18"/>
      <c r="Z3" s="18"/>
      <c r="AA3" s="19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s="5" customFormat="1" ht="18.75" customHeight="1" x14ac:dyDescent="0.25">
      <c r="B4" s="6"/>
      <c r="C4" s="7"/>
      <c r="D4" s="8"/>
      <c r="E4" s="17"/>
      <c r="F4" s="10"/>
      <c r="G4" s="20"/>
      <c r="H4" s="10"/>
      <c r="I4" s="12" t="s">
        <v>2</v>
      </c>
      <c r="J4" s="13"/>
      <c r="K4" s="14"/>
      <c r="L4" s="10"/>
      <c r="M4" s="15"/>
      <c r="N4" s="14"/>
      <c r="O4" s="14"/>
      <c r="P4" s="10"/>
      <c r="Q4" s="18"/>
      <c r="R4" s="17"/>
      <c r="S4" s="18"/>
      <c r="T4" s="18"/>
      <c r="U4" s="18"/>
      <c r="V4" s="18"/>
      <c r="W4" s="18"/>
      <c r="X4" s="18"/>
      <c r="Y4" s="18"/>
      <c r="Z4" s="18"/>
      <c r="AA4" s="21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ht="19.5" customHeight="1" x14ac:dyDescent="0.25">
      <c r="B5" s="22"/>
      <c r="E5" s="23"/>
      <c r="F5" s="22"/>
      <c r="G5" s="24"/>
      <c r="H5" s="22"/>
      <c r="I5" s="25" t="s">
        <v>3</v>
      </c>
      <c r="J5" s="26"/>
      <c r="K5" s="26"/>
      <c r="L5" s="26"/>
      <c r="M5" s="26"/>
      <c r="N5" s="26"/>
      <c r="O5" s="26"/>
      <c r="P5" s="26"/>
      <c r="Q5" s="27"/>
      <c r="S5" s="28"/>
      <c r="T5" s="28"/>
      <c r="U5" s="28"/>
      <c r="V5" s="28"/>
      <c r="W5" s="28"/>
      <c r="X5" s="28"/>
      <c r="Y5" s="28"/>
      <c r="Z5" s="28"/>
      <c r="AA5" s="29" t="s">
        <v>4</v>
      </c>
    </row>
    <row r="6" spans="1:43" s="5" customFormat="1" ht="15.75" customHeight="1" thickBot="1" x14ac:dyDescent="0.3">
      <c r="B6" s="6"/>
      <c r="C6" s="7"/>
      <c r="D6" s="8"/>
      <c r="E6" s="17"/>
      <c r="F6" s="10"/>
      <c r="G6" s="10"/>
      <c r="H6" s="10"/>
      <c r="I6" s="10"/>
      <c r="J6" s="13"/>
      <c r="K6" s="14"/>
      <c r="L6" s="10"/>
      <c r="M6" s="15"/>
      <c r="N6" s="14"/>
      <c r="O6" s="14"/>
      <c r="P6" s="10"/>
      <c r="Q6" s="18"/>
      <c r="R6" s="17"/>
      <c r="S6" s="18"/>
      <c r="T6" s="18"/>
      <c r="U6" s="18"/>
      <c r="V6" s="18"/>
      <c r="W6" s="18"/>
      <c r="X6" s="18"/>
      <c r="Y6" s="18"/>
      <c r="Z6" s="18"/>
      <c r="AA6" s="19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ht="15.75" customHeight="1" thickBot="1" x14ac:dyDescent="0.3">
      <c r="B7" s="6"/>
      <c r="C7" s="7"/>
      <c r="D7" s="30"/>
      <c r="E7" s="1226" t="s">
        <v>5</v>
      </c>
      <c r="F7" s="1228" t="s">
        <v>6</v>
      </c>
      <c r="G7" s="1231" t="s">
        <v>7</v>
      </c>
      <c r="H7" s="1234" t="s">
        <v>8</v>
      </c>
      <c r="I7" s="1234"/>
      <c r="J7" s="1235" t="s">
        <v>9</v>
      </c>
      <c r="K7" s="31" t="s">
        <v>10</v>
      </c>
      <c r="L7" s="31" t="s">
        <v>11</v>
      </c>
      <c r="M7" s="32" t="s">
        <v>12</v>
      </c>
      <c r="N7" s="1238" t="s">
        <v>13</v>
      </c>
      <c r="O7" s="1238"/>
      <c r="P7" s="1238"/>
      <c r="Q7" s="1238"/>
      <c r="R7" s="1239" t="s">
        <v>14</v>
      </c>
      <c r="S7" s="1239"/>
      <c r="T7" s="1239"/>
      <c r="U7" s="1239"/>
      <c r="V7" s="1239"/>
      <c r="W7" s="1239"/>
      <c r="X7" s="1239"/>
      <c r="Y7" s="1239"/>
      <c r="Z7" s="1239"/>
      <c r="AA7" s="1240" t="s">
        <v>15</v>
      </c>
    </row>
    <row r="8" spans="1:43" ht="15.75" customHeight="1" thickBot="1" x14ac:dyDescent="0.25">
      <c r="B8" s="1255" t="s">
        <v>16</v>
      </c>
      <c r="C8" s="1257" t="s">
        <v>17</v>
      </c>
      <c r="D8" s="1258" t="s">
        <v>18</v>
      </c>
      <c r="E8" s="1226"/>
      <c r="F8" s="1229"/>
      <c r="G8" s="1232"/>
      <c r="H8" s="1260" t="s">
        <v>19</v>
      </c>
      <c r="I8" s="1262" t="s">
        <v>20</v>
      </c>
      <c r="J8" s="1236"/>
      <c r="K8" s="1243" t="s">
        <v>21</v>
      </c>
      <c r="L8" s="1243" t="s">
        <v>22</v>
      </c>
      <c r="M8" s="1247" t="s">
        <v>23</v>
      </c>
      <c r="N8" s="1249" t="s">
        <v>24</v>
      </c>
      <c r="O8" s="1251" t="s">
        <v>25</v>
      </c>
      <c r="P8" s="1253" t="s">
        <v>26</v>
      </c>
      <c r="Q8" s="1264" t="s">
        <v>27</v>
      </c>
      <c r="R8" s="1266" t="s">
        <v>28</v>
      </c>
      <c r="S8" s="1266"/>
      <c r="T8" s="1266"/>
      <c r="U8" s="1245" t="s">
        <v>29</v>
      </c>
      <c r="V8" s="1245"/>
      <c r="W8" s="1245"/>
      <c r="X8" s="1246" t="s">
        <v>30</v>
      </c>
      <c r="Y8" s="1246"/>
      <c r="Z8" s="1246"/>
      <c r="AA8" s="1241"/>
    </row>
    <row r="9" spans="1:43" ht="48.75" customHeight="1" thickBot="1" x14ac:dyDescent="0.25">
      <c r="A9" s="33" t="s">
        <v>31</v>
      </c>
      <c r="B9" s="1256"/>
      <c r="C9" s="1257"/>
      <c r="D9" s="1259"/>
      <c r="E9" s="1227"/>
      <c r="F9" s="1230"/>
      <c r="G9" s="1233"/>
      <c r="H9" s="1261"/>
      <c r="I9" s="1263"/>
      <c r="J9" s="1237"/>
      <c r="K9" s="1244"/>
      <c r="L9" s="1244"/>
      <c r="M9" s="1248"/>
      <c r="N9" s="1250"/>
      <c r="O9" s="1252"/>
      <c r="P9" s="1254"/>
      <c r="Q9" s="1265"/>
      <c r="R9" s="263" t="s">
        <v>32</v>
      </c>
      <c r="S9" s="264" t="s">
        <v>33</v>
      </c>
      <c r="T9" s="34" t="s">
        <v>34</v>
      </c>
      <c r="U9" s="266" t="s">
        <v>32</v>
      </c>
      <c r="V9" s="264" t="s">
        <v>33</v>
      </c>
      <c r="W9" s="34" t="s">
        <v>34</v>
      </c>
      <c r="X9" s="266" t="s">
        <v>32</v>
      </c>
      <c r="Y9" s="264" t="s">
        <v>33</v>
      </c>
      <c r="Z9" s="268" t="s">
        <v>34</v>
      </c>
      <c r="AA9" s="1242"/>
    </row>
    <row r="10" spans="1:43" s="59" customFormat="1" ht="32.25" customHeight="1" x14ac:dyDescent="0.25">
      <c r="A10" s="33">
        <v>100</v>
      </c>
      <c r="B10" s="43">
        <v>2212</v>
      </c>
      <c r="C10" s="58"/>
      <c r="D10" s="68"/>
      <c r="E10" s="819" t="s">
        <v>39</v>
      </c>
      <c r="F10" s="302" t="s">
        <v>36</v>
      </c>
      <c r="G10" s="88">
        <v>400</v>
      </c>
      <c r="H10" s="88">
        <v>2017</v>
      </c>
      <c r="I10" s="734">
        <v>2020</v>
      </c>
      <c r="J10" s="69">
        <f t="shared" ref="J10:J12" si="0">K10+L10+M10+SUM(R10:AA10)</f>
        <v>150000</v>
      </c>
      <c r="K10" s="820">
        <v>0</v>
      </c>
      <c r="L10" s="786">
        <v>0</v>
      </c>
      <c r="M10" s="70">
        <f t="shared" ref="M10:M12" si="1">N10+O10+P10+Q10</f>
        <v>0</v>
      </c>
      <c r="N10" s="71">
        <v>0</v>
      </c>
      <c r="O10" s="72">
        <v>0</v>
      </c>
      <c r="P10" s="787">
        <v>0</v>
      </c>
      <c r="Q10" s="739">
        <v>0</v>
      </c>
      <c r="R10" s="73">
        <v>0</v>
      </c>
      <c r="S10" s="74">
        <v>0</v>
      </c>
      <c r="T10" s="740">
        <v>23000</v>
      </c>
      <c r="U10" s="75">
        <v>0</v>
      </c>
      <c r="V10" s="74">
        <v>0</v>
      </c>
      <c r="W10" s="740">
        <v>27000</v>
      </c>
      <c r="X10" s="741">
        <v>0</v>
      </c>
      <c r="Y10" s="74">
        <v>0</v>
      </c>
      <c r="Z10" s="740">
        <v>0</v>
      </c>
      <c r="AA10" s="48">
        <v>100000</v>
      </c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64" customFormat="1" ht="48.75" customHeight="1" x14ac:dyDescent="0.25">
      <c r="A11" s="33">
        <v>100</v>
      </c>
      <c r="B11" s="43">
        <v>2212</v>
      </c>
      <c r="C11" s="60"/>
      <c r="D11" s="52">
        <v>3408</v>
      </c>
      <c r="E11" s="661" t="s">
        <v>40</v>
      </c>
      <c r="F11" s="662"/>
      <c r="G11" s="663">
        <v>400</v>
      </c>
      <c r="H11" s="663">
        <v>2017</v>
      </c>
      <c r="I11" s="664">
        <v>2017</v>
      </c>
      <c r="J11" s="45">
        <f>K11+L11+M11+SUM(R11:AA11)</f>
        <v>3000</v>
      </c>
      <c r="K11" s="665">
        <v>0</v>
      </c>
      <c r="L11" s="370">
        <v>0</v>
      </c>
      <c r="M11" s="371">
        <f>N11+O11+P11+Q11</f>
        <v>3000</v>
      </c>
      <c r="N11" s="46">
        <v>0</v>
      </c>
      <c r="O11" s="47">
        <v>3000</v>
      </c>
      <c r="P11" s="372">
        <v>0</v>
      </c>
      <c r="Q11" s="666">
        <v>0</v>
      </c>
      <c r="R11" s="61">
        <v>0</v>
      </c>
      <c r="S11" s="62">
        <v>0</v>
      </c>
      <c r="T11" s="666">
        <v>0</v>
      </c>
      <c r="U11" s="61">
        <v>0</v>
      </c>
      <c r="V11" s="62">
        <v>0</v>
      </c>
      <c r="W11" s="666">
        <v>0</v>
      </c>
      <c r="X11" s="667">
        <v>0</v>
      </c>
      <c r="Y11" s="668">
        <v>0</v>
      </c>
      <c r="Z11" s="666">
        <v>0</v>
      </c>
      <c r="AA11" s="63">
        <v>0</v>
      </c>
      <c r="AB11" s="59"/>
      <c r="AC11" s="59"/>
      <c r="AD11" s="59"/>
      <c r="AE11" s="59"/>
      <c r="AF11" s="59"/>
      <c r="AG11" s="59"/>
      <c r="AH11" s="59"/>
      <c r="AI11" s="59"/>
      <c r="AJ11" s="59"/>
      <c r="AK11" s="59"/>
    </row>
    <row r="12" spans="1:43" s="57" customFormat="1" ht="51" customHeight="1" x14ac:dyDescent="0.25">
      <c r="A12" s="33">
        <v>100</v>
      </c>
      <c r="B12" s="43">
        <v>2212</v>
      </c>
      <c r="C12" s="65"/>
      <c r="D12" s="274"/>
      <c r="E12" s="705" t="s">
        <v>41</v>
      </c>
      <c r="F12" s="408"/>
      <c r="G12" s="409">
        <v>400</v>
      </c>
      <c r="H12" s="409">
        <v>2017</v>
      </c>
      <c r="I12" s="410">
        <v>2017</v>
      </c>
      <c r="J12" s="54">
        <f t="shared" si="0"/>
        <v>179660</v>
      </c>
      <c r="K12" s="706">
        <v>0</v>
      </c>
      <c r="L12" s="412">
        <v>0</v>
      </c>
      <c r="M12" s="55">
        <f t="shared" si="1"/>
        <v>27200</v>
      </c>
      <c r="N12" s="413">
        <v>0</v>
      </c>
      <c r="O12" s="414">
        <v>20000</v>
      </c>
      <c r="P12" s="415">
        <v>7200</v>
      </c>
      <c r="Q12" s="395">
        <v>0</v>
      </c>
      <c r="R12" s="707">
        <v>50820</v>
      </c>
      <c r="S12" s="708">
        <v>0</v>
      </c>
      <c r="T12" s="395">
        <v>0</v>
      </c>
      <c r="U12" s="707">
        <v>50820</v>
      </c>
      <c r="V12" s="708">
        <v>0</v>
      </c>
      <c r="W12" s="395">
        <v>0</v>
      </c>
      <c r="X12" s="709">
        <v>50820</v>
      </c>
      <c r="Y12" s="710">
        <v>0</v>
      </c>
      <c r="Z12" s="711">
        <v>0</v>
      </c>
      <c r="AA12" s="712">
        <v>0</v>
      </c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84" customFormat="1" ht="33" customHeight="1" x14ac:dyDescent="0.25">
      <c r="A13" s="53">
        <v>100</v>
      </c>
      <c r="B13" s="80">
        <v>2219</v>
      </c>
      <c r="C13" s="44"/>
      <c r="D13" s="275"/>
      <c r="E13" s="276" t="s">
        <v>43</v>
      </c>
      <c r="F13" s="698"/>
      <c r="G13" s="663">
        <v>400</v>
      </c>
      <c r="H13" s="663">
        <v>2015</v>
      </c>
      <c r="I13" s="664">
        <v>2018</v>
      </c>
      <c r="J13" s="385">
        <f>K13+L13+M13+SUM(R13:AA13)</f>
        <v>4000</v>
      </c>
      <c r="K13" s="699">
        <v>1000</v>
      </c>
      <c r="L13" s="392">
        <v>1000</v>
      </c>
      <c r="M13" s="371">
        <f>N13+O13+P13+Q13</f>
        <v>1000</v>
      </c>
      <c r="N13" s="46">
        <v>0</v>
      </c>
      <c r="O13" s="47">
        <v>1000</v>
      </c>
      <c r="P13" s="668">
        <v>0</v>
      </c>
      <c r="Q13" s="700">
        <v>0</v>
      </c>
      <c r="R13" s="61">
        <v>1000</v>
      </c>
      <c r="S13" s="701">
        <v>0</v>
      </c>
      <c r="T13" s="702">
        <v>0</v>
      </c>
      <c r="U13" s="703">
        <v>0</v>
      </c>
      <c r="V13" s="701">
        <v>0</v>
      </c>
      <c r="W13" s="666">
        <v>0</v>
      </c>
      <c r="X13" s="704">
        <v>0</v>
      </c>
      <c r="Y13" s="668">
        <v>0</v>
      </c>
      <c r="Z13" s="666">
        <v>0</v>
      </c>
      <c r="AA13" s="63">
        <v>0</v>
      </c>
    </row>
    <row r="14" spans="1:43" s="57" customFormat="1" ht="33.75" customHeight="1" x14ac:dyDescent="0.25">
      <c r="A14" s="57">
        <v>100</v>
      </c>
      <c r="B14" s="85">
        <v>2221</v>
      </c>
      <c r="C14" s="56">
        <v>6121</v>
      </c>
      <c r="D14" s="82"/>
      <c r="E14" s="713" t="s">
        <v>44</v>
      </c>
      <c r="F14" s="516" t="s">
        <v>36</v>
      </c>
      <c r="G14" s="383">
        <v>400</v>
      </c>
      <c r="H14" s="383">
        <v>2017</v>
      </c>
      <c r="I14" s="517">
        <v>2019</v>
      </c>
      <c r="J14" s="714">
        <f>K14+L14+M14+SUM(R14:AA14)</f>
        <v>300000</v>
      </c>
      <c r="K14" s="715">
        <v>0</v>
      </c>
      <c r="L14" s="716">
        <v>0</v>
      </c>
      <c r="M14" s="480">
        <f>N14+O14+P14+Q14</f>
        <v>0</v>
      </c>
      <c r="N14" s="352">
        <v>0</v>
      </c>
      <c r="O14" s="353">
        <v>0</v>
      </c>
      <c r="P14" s="710">
        <v>0</v>
      </c>
      <c r="Q14" s="717">
        <v>0</v>
      </c>
      <c r="R14" s="354">
        <v>0</v>
      </c>
      <c r="S14" s="710">
        <v>0</v>
      </c>
      <c r="T14" s="718">
        <v>200000</v>
      </c>
      <c r="U14" s="355">
        <v>0</v>
      </c>
      <c r="V14" s="710">
        <v>0</v>
      </c>
      <c r="W14" s="716">
        <v>100000</v>
      </c>
      <c r="X14" s="354">
        <v>0</v>
      </c>
      <c r="Y14" s="710">
        <v>0</v>
      </c>
      <c r="Z14" s="718">
        <v>0</v>
      </c>
      <c r="AA14" s="484">
        <v>0</v>
      </c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ht="30" customHeight="1" x14ac:dyDescent="0.25">
      <c r="A15" s="33">
        <v>100</v>
      </c>
      <c r="B15" s="672">
        <v>2271</v>
      </c>
      <c r="C15" s="105"/>
      <c r="D15" s="51"/>
      <c r="E15" s="81" t="s">
        <v>46</v>
      </c>
      <c r="F15" s="719" t="s">
        <v>36</v>
      </c>
      <c r="G15" s="720">
        <v>411</v>
      </c>
      <c r="H15" s="720">
        <v>2017</v>
      </c>
      <c r="I15" s="721">
        <v>2017</v>
      </c>
      <c r="J15" s="722">
        <f>K15+L15+M15+SUM(R15:AA15)</f>
        <v>1103</v>
      </c>
      <c r="K15" s="723">
        <v>0</v>
      </c>
      <c r="L15" s="724">
        <v>0</v>
      </c>
      <c r="M15" s="725">
        <f>N15+O15+P15+Q15</f>
        <v>1103</v>
      </c>
      <c r="N15" s="726">
        <v>0</v>
      </c>
      <c r="O15" s="727">
        <v>165</v>
      </c>
      <c r="P15" s="728">
        <v>938</v>
      </c>
      <c r="Q15" s="729">
        <v>0</v>
      </c>
      <c r="R15" s="730">
        <v>0</v>
      </c>
      <c r="S15" s="728">
        <v>0</v>
      </c>
      <c r="T15" s="731">
        <v>0</v>
      </c>
      <c r="U15" s="730">
        <v>0</v>
      </c>
      <c r="V15" s="728">
        <v>0</v>
      </c>
      <c r="W15" s="729">
        <v>0</v>
      </c>
      <c r="X15" s="732">
        <v>0</v>
      </c>
      <c r="Y15" s="728">
        <v>0</v>
      </c>
      <c r="Z15" s="723">
        <v>0</v>
      </c>
      <c r="AA15" s="733">
        <v>0</v>
      </c>
    </row>
    <row r="16" spans="1:43" ht="32.25" customHeight="1" x14ac:dyDescent="0.25">
      <c r="A16" s="33">
        <v>100</v>
      </c>
      <c r="B16" s="672">
        <v>2271</v>
      </c>
      <c r="C16" s="105"/>
      <c r="D16" s="51"/>
      <c r="E16" s="81" t="s">
        <v>47</v>
      </c>
      <c r="F16" s="673" t="s">
        <v>36</v>
      </c>
      <c r="G16" s="674">
        <v>411</v>
      </c>
      <c r="H16" s="674">
        <v>2017</v>
      </c>
      <c r="I16" s="675">
        <v>2017</v>
      </c>
      <c r="J16" s="676">
        <f>K16+L16+M16+SUM(R16:AA16)</f>
        <v>8088</v>
      </c>
      <c r="K16" s="677">
        <v>0</v>
      </c>
      <c r="L16" s="678">
        <v>0</v>
      </c>
      <c r="M16" s="679">
        <f>N16+O16+P16+Q16</f>
        <v>8088</v>
      </c>
      <c r="N16" s="680">
        <v>0</v>
      </c>
      <c r="O16" s="681">
        <v>5500</v>
      </c>
      <c r="P16" s="682">
        <v>2588</v>
      </c>
      <c r="Q16" s="678">
        <v>0</v>
      </c>
      <c r="R16" s="683">
        <v>0</v>
      </c>
      <c r="S16" s="682">
        <v>0</v>
      </c>
      <c r="T16" s="684">
        <v>0</v>
      </c>
      <c r="U16" s="683">
        <v>0</v>
      </c>
      <c r="V16" s="682">
        <v>0</v>
      </c>
      <c r="W16" s="685">
        <v>0</v>
      </c>
      <c r="X16" s="686">
        <v>0</v>
      </c>
      <c r="Y16" s="682">
        <v>0</v>
      </c>
      <c r="Z16" s="677">
        <v>0</v>
      </c>
      <c r="AA16" s="687">
        <v>0</v>
      </c>
    </row>
    <row r="17" spans="1:43" ht="48.75" customHeight="1" thickBot="1" x14ac:dyDescent="0.3">
      <c r="A17" s="33">
        <v>100</v>
      </c>
      <c r="B17" s="672">
        <v>2271</v>
      </c>
      <c r="C17" s="105"/>
      <c r="D17" s="106"/>
      <c r="E17" s="688" t="s">
        <v>48</v>
      </c>
      <c r="F17" s="689" t="s">
        <v>38</v>
      </c>
      <c r="G17" s="690">
        <v>411</v>
      </c>
      <c r="H17" s="690">
        <v>2017</v>
      </c>
      <c r="I17" s="691">
        <v>2017</v>
      </c>
      <c r="J17" s="107">
        <f>K17+L17+M17+SUM(R17:AA17)</f>
        <v>112</v>
      </c>
      <c r="K17" s="692">
        <v>0</v>
      </c>
      <c r="L17" s="693">
        <v>0</v>
      </c>
      <c r="M17" s="821">
        <f>N17+O17+P17+Q17</f>
        <v>112</v>
      </c>
      <c r="N17" s="822">
        <v>0</v>
      </c>
      <c r="O17" s="823">
        <v>112</v>
      </c>
      <c r="P17" s="824">
        <v>0</v>
      </c>
      <c r="Q17" s="825">
        <v>0</v>
      </c>
      <c r="R17" s="826">
        <v>0</v>
      </c>
      <c r="S17" s="824">
        <v>0</v>
      </c>
      <c r="T17" s="692">
        <v>0</v>
      </c>
      <c r="U17" s="826">
        <v>0</v>
      </c>
      <c r="V17" s="824">
        <v>0</v>
      </c>
      <c r="W17" s="825">
        <v>0</v>
      </c>
      <c r="X17" s="827">
        <v>0</v>
      </c>
      <c r="Y17" s="824">
        <v>0</v>
      </c>
      <c r="Z17" s="246">
        <v>0</v>
      </c>
      <c r="AA17" s="828">
        <v>0</v>
      </c>
    </row>
    <row r="18" spans="1:43" ht="18.75" thickBot="1" x14ac:dyDescent="0.3">
      <c r="E18" s="1268" t="s">
        <v>66</v>
      </c>
      <c r="F18" s="1267"/>
      <c r="G18" s="1267"/>
      <c r="H18" s="1267"/>
      <c r="I18" s="1267"/>
      <c r="J18" s="1267"/>
      <c r="K18" s="1267"/>
      <c r="L18" s="1267"/>
      <c r="M18" s="40">
        <f>SUM(M10:M17)</f>
        <v>40503</v>
      </c>
      <c r="N18" s="41">
        <f t="shared" ref="N18:AA18" si="2">SUM(N10:N17)</f>
        <v>0</v>
      </c>
      <c r="O18" s="41">
        <f t="shared" si="2"/>
        <v>29777</v>
      </c>
      <c r="P18" s="41">
        <f t="shared" si="2"/>
        <v>10726</v>
      </c>
      <c r="Q18" s="41">
        <f t="shared" si="2"/>
        <v>0</v>
      </c>
      <c r="R18" s="41">
        <f t="shared" si="2"/>
        <v>51820</v>
      </c>
      <c r="S18" s="41">
        <f t="shared" si="2"/>
        <v>0</v>
      </c>
      <c r="T18" s="41">
        <f t="shared" si="2"/>
        <v>223000</v>
      </c>
      <c r="U18" s="41">
        <f t="shared" si="2"/>
        <v>50820</v>
      </c>
      <c r="V18" s="41">
        <f t="shared" si="2"/>
        <v>0</v>
      </c>
      <c r="W18" s="41">
        <f t="shared" si="2"/>
        <v>127000</v>
      </c>
      <c r="X18" s="41">
        <f t="shared" si="2"/>
        <v>50820</v>
      </c>
      <c r="Y18" s="41">
        <f t="shared" si="2"/>
        <v>0</v>
      </c>
      <c r="Z18" s="41">
        <f t="shared" si="2"/>
        <v>0</v>
      </c>
      <c r="AA18" s="42">
        <f t="shared" si="2"/>
        <v>100000</v>
      </c>
    </row>
    <row r="21" spans="1:43" ht="13.5" thickBot="1" x14ac:dyDescent="0.25"/>
    <row r="22" spans="1:43" s="209" customFormat="1" ht="34.5" customHeight="1" thickBot="1" x14ac:dyDescent="0.3">
      <c r="A22" s="53">
        <v>130</v>
      </c>
      <c r="B22" s="67">
        <v>6171</v>
      </c>
      <c r="C22" s="260"/>
      <c r="D22" s="270"/>
      <c r="E22" s="112" t="s">
        <v>63</v>
      </c>
      <c r="F22" s="113" t="s">
        <v>36</v>
      </c>
      <c r="G22" s="271">
        <v>400</v>
      </c>
      <c r="H22" s="271">
        <v>2017</v>
      </c>
      <c r="I22" s="272">
        <v>2020</v>
      </c>
      <c r="J22" s="273">
        <f t="shared" ref="J22" si="3">K22+L22+M22+SUM(R22:AA22)</f>
        <v>6400</v>
      </c>
      <c r="K22" s="120">
        <v>0</v>
      </c>
      <c r="L22" s="119">
        <v>0</v>
      </c>
      <c r="M22" s="36">
        <f t="shared" ref="M22" si="4">SUM(N22:Q22)</f>
        <v>2400</v>
      </c>
      <c r="N22" s="37">
        <v>0</v>
      </c>
      <c r="O22" s="116">
        <v>2400</v>
      </c>
      <c r="P22" s="120">
        <v>0</v>
      </c>
      <c r="Q22" s="119">
        <v>0</v>
      </c>
      <c r="R22" s="38">
        <v>0</v>
      </c>
      <c r="S22" s="120">
        <v>0</v>
      </c>
      <c r="T22" s="121">
        <v>0</v>
      </c>
      <c r="U22" s="39">
        <v>0</v>
      </c>
      <c r="V22" s="120">
        <v>0</v>
      </c>
      <c r="W22" s="119">
        <v>0</v>
      </c>
      <c r="X22" s="38">
        <v>4000</v>
      </c>
      <c r="Y22" s="120">
        <v>0</v>
      </c>
      <c r="Z22" s="121">
        <v>0</v>
      </c>
      <c r="AA22" s="122">
        <v>0</v>
      </c>
      <c r="AB22" s="261"/>
      <c r="AC22" s="261"/>
      <c r="AD22" s="261"/>
      <c r="AE22" s="261"/>
      <c r="AF22" s="261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</row>
    <row r="23" spans="1:43" ht="20.25" customHeight="1" thickBot="1" x14ac:dyDescent="0.3">
      <c r="E23" s="1268" t="s">
        <v>67</v>
      </c>
      <c r="F23" s="1267"/>
      <c r="G23" s="1267"/>
      <c r="H23" s="1267"/>
      <c r="I23" s="1267"/>
      <c r="J23" s="1267"/>
      <c r="K23" s="1267"/>
      <c r="L23" s="1267"/>
      <c r="M23" s="40">
        <f>SUM(M22)</f>
        <v>2400</v>
      </c>
      <c r="N23" s="41">
        <f t="shared" ref="N23" si="5">SUM(N22)</f>
        <v>0</v>
      </c>
      <c r="O23" s="41">
        <f t="shared" ref="O23" si="6">SUM(O22)</f>
        <v>2400</v>
      </c>
      <c r="P23" s="41">
        <f t="shared" ref="P23" si="7">SUM(P22)</f>
        <v>0</v>
      </c>
      <c r="Q23" s="41">
        <f t="shared" ref="Q23" si="8">SUM(Q22)</f>
        <v>0</v>
      </c>
      <c r="R23" s="41">
        <f t="shared" ref="R23" si="9">SUM(R22)</f>
        <v>0</v>
      </c>
      <c r="S23" s="41">
        <f t="shared" ref="S23" si="10">SUM(S22)</f>
        <v>0</v>
      </c>
      <c r="T23" s="41">
        <f t="shared" ref="T23" si="11">SUM(T22)</f>
        <v>0</v>
      </c>
      <c r="U23" s="41">
        <f t="shared" ref="U23" si="12">SUM(U22)</f>
        <v>0</v>
      </c>
      <c r="V23" s="41">
        <f t="shared" ref="V23" si="13">SUM(V22)</f>
        <v>0</v>
      </c>
      <c r="W23" s="41">
        <f t="shared" ref="W23" si="14">SUM(W22)</f>
        <v>0</v>
      </c>
      <c r="X23" s="41">
        <f t="shared" ref="X23" si="15">SUM(X22)</f>
        <v>4000</v>
      </c>
      <c r="Y23" s="41">
        <f t="shared" ref="Y23" si="16">SUM(Y22)</f>
        <v>0</v>
      </c>
      <c r="Z23" s="41">
        <f t="shared" ref="Z23" si="17">SUM(Z22)</f>
        <v>0</v>
      </c>
      <c r="AA23" s="42">
        <f t="shared" ref="AA23" si="18">SUM(AA22)</f>
        <v>0</v>
      </c>
    </row>
    <row r="26" spans="1:43" ht="13.5" thickBot="1" x14ac:dyDescent="0.25"/>
    <row r="27" spans="1:43" s="209" customFormat="1" ht="33" customHeight="1" thickBot="1" x14ac:dyDescent="0.3">
      <c r="A27" s="53">
        <v>133</v>
      </c>
      <c r="B27" s="67">
        <v>6171</v>
      </c>
      <c r="C27" s="260"/>
      <c r="D27" s="270"/>
      <c r="E27" s="112" t="s">
        <v>64</v>
      </c>
      <c r="F27" s="113" t="s">
        <v>36</v>
      </c>
      <c r="G27" s="271">
        <v>400</v>
      </c>
      <c r="H27" s="271">
        <v>2017</v>
      </c>
      <c r="I27" s="272">
        <v>2018</v>
      </c>
      <c r="J27" s="273">
        <f t="shared" ref="J27" si="19">K27+L27+M27+SUM(R27:AA27)</f>
        <v>20750</v>
      </c>
      <c r="K27" s="120">
        <v>0</v>
      </c>
      <c r="L27" s="119">
        <v>0</v>
      </c>
      <c r="M27" s="36">
        <f t="shared" ref="M27" si="20">SUM(N27:Q27)</f>
        <v>16750</v>
      </c>
      <c r="N27" s="37">
        <v>0</v>
      </c>
      <c r="O27" s="116">
        <v>16750</v>
      </c>
      <c r="P27" s="120">
        <v>0</v>
      </c>
      <c r="Q27" s="119">
        <v>0</v>
      </c>
      <c r="R27" s="38">
        <v>4000</v>
      </c>
      <c r="S27" s="120">
        <v>0</v>
      </c>
      <c r="T27" s="121">
        <v>0</v>
      </c>
      <c r="U27" s="39">
        <v>0</v>
      </c>
      <c r="V27" s="120">
        <v>0</v>
      </c>
      <c r="W27" s="119">
        <v>0</v>
      </c>
      <c r="X27" s="38">
        <v>0</v>
      </c>
      <c r="Y27" s="120">
        <v>0</v>
      </c>
      <c r="Z27" s="121">
        <v>0</v>
      </c>
      <c r="AA27" s="122">
        <v>0</v>
      </c>
      <c r="AB27" s="261"/>
      <c r="AC27" s="261"/>
      <c r="AD27" s="261"/>
      <c r="AE27" s="261"/>
      <c r="AF27" s="261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</row>
    <row r="28" spans="1:43" ht="18.75" thickBot="1" x14ac:dyDescent="0.3">
      <c r="E28" s="1268" t="s">
        <v>68</v>
      </c>
      <c r="F28" s="1267"/>
      <c r="G28" s="1267"/>
      <c r="H28" s="1267"/>
      <c r="I28" s="1267"/>
      <c r="J28" s="1267"/>
      <c r="K28" s="1267"/>
      <c r="L28" s="1267"/>
      <c r="M28" s="40">
        <f>SUM(M27)</f>
        <v>16750</v>
      </c>
      <c r="N28" s="41">
        <f t="shared" ref="N28" si="21">SUM(N27)</f>
        <v>0</v>
      </c>
      <c r="O28" s="41">
        <f t="shared" ref="O28" si="22">SUM(O27)</f>
        <v>16750</v>
      </c>
      <c r="P28" s="41">
        <f t="shared" ref="P28" si="23">SUM(P27)</f>
        <v>0</v>
      </c>
      <c r="Q28" s="41">
        <f t="shared" ref="Q28" si="24">SUM(Q27)</f>
        <v>0</v>
      </c>
      <c r="R28" s="41">
        <f t="shared" ref="R28" si="25">SUM(R27)</f>
        <v>4000</v>
      </c>
      <c r="S28" s="41">
        <f t="shared" ref="S28" si="26">SUM(S27)</f>
        <v>0</v>
      </c>
      <c r="T28" s="41">
        <f t="shared" ref="T28" si="27">SUM(T27)</f>
        <v>0</v>
      </c>
      <c r="U28" s="41">
        <f t="shared" ref="U28" si="28">SUM(U27)</f>
        <v>0</v>
      </c>
      <c r="V28" s="41">
        <f t="shared" ref="V28" si="29">SUM(V27)</f>
        <v>0</v>
      </c>
      <c r="W28" s="41">
        <f t="shared" ref="W28" si="30">SUM(W27)</f>
        <v>0</v>
      </c>
      <c r="X28" s="41">
        <f t="shared" ref="X28" si="31">SUM(X27)</f>
        <v>0</v>
      </c>
      <c r="Y28" s="41">
        <f t="shared" ref="Y28" si="32">SUM(Y27)</f>
        <v>0</v>
      </c>
      <c r="Z28" s="41">
        <f t="shared" ref="Z28" si="33">SUM(Z27)</f>
        <v>0</v>
      </c>
      <c r="AA28" s="42">
        <f t="shared" ref="AA28" si="34">SUM(AA27)</f>
        <v>0</v>
      </c>
    </row>
    <row r="31" spans="1:43" ht="13.5" thickBot="1" x14ac:dyDescent="0.25"/>
    <row r="32" spans="1:43" s="209" customFormat="1" ht="38.25" customHeight="1" thickBot="1" x14ac:dyDescent="0.3">
      <c r="A32" s="53">
        <v>134</v>
      </c>
      <c r="B32" s="67">
        <v>6171</v>
      </c>
      <c r="C32" s="260"/>
      <c r="D32" s="270"/>
      <c r="E32" s="112" t="s">
        <v>65</v>
      </c>
      <c r="F32" s="113" t="s">
        <v>36</v>
      </c>
      <c r="G32" s="271">
        <v>400</v>
      </c>
      <c r="H32" s="271">
        <v>2017</v>
      </c>
      <c r="I32" s="272">
        <v>2017</v>
      </c>
      <c r="J32" s="273">
        <f t="shared" ref="J32" si="35">K32+L32+M32+SUM(R32:AA32)</f>
        <v>350</v>
      </c>
      <c r="K32" s="120">
        <v>0</v>
      </c>
      <c r="L32" s="119">
        <v>0</v>
      </c>
      <c r="M32" s="36">
        <f t="shared" ref="M32" si="36">SUM(N32:Q32)</f>
        <v>350</v>
      </c>
      <c r="N32" s="37">
        <v>0</v>
      </c>
      <c r="O32" s="116">
        <v>350</v>
      </c>
      <c r="P32" s="120">
        <v>0</v>
      </c>
      <c r="Q32" s="119">
        <v>0</v>
      </c>
      <c r="R32" s="38">
        <v>0</v>
      </c>
      <c r="S32" s="120">
        <v>0</v>
      </c>
      <c r="T32" s="121">
        <v>0</v>
      </c>
      <c r="U32" s="39">
        <v>0</v>
      </c>
      <c r="V32" s="120">
        <v>0</v>
      </c>
      <c r="W32" s="119">
        <v>0</v>
      </c>
      <c r="X32" s="38">
        <v>0</v>
      </c>
      <c r="Y32" s="120">
        <v>0</v>
      </c>
      <c r="Z32" s="121">
        <v>0</v>
      </c>
      <c r="AA32" s="122">
        <v>0</v>
      </c>
      <c r="AB32" s="261"/>
      <c r="AC32" s="261"/>
      <c r="AD32" s="261"/>
      <c r="AE32" s="261"/>
      <c r="AF32" s="261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</row>
    <row r="33" spans="1:43" ht="18.75" thickBot="1" x14ac:dyDescent="0.3">
      <c r="E33" s="1268" t="s">
        <v>69</v>
      </c>
      <c r="F33" s="1267"/>
      <c r="G33" s="1267"/>
      <c r="H33" s="1267"/>
      <c r="I33" s="1267"/>
      <c r="J33" s="1267"/>
      <c r="K33" s="1267"/>
      <c r="L33" s="1267"/>
      <c r="M33" s="40">
        <f>SUM(M32)</f>
        <v>350</v>
      </c>
      <c r="N33" s="41">
        <f t="shared" ref="N33" si="37">SUM(N32)</f>
        <v>0</v>
      </c>
      <c r="O33" s="41">
        <f t="shared" ref="O33" si="38">SUM(O32)</f>
        <v>350</v>
      </c>
      <c r="P33" s="41">
        <f t="shared" ref="P33" si="39">SUM(P32)</f>
        <v>0</v>
      </c>
      <c r="Q33" s="41">
        <f t="shared" ref="Q33" si="40">SUM(Q32)</f>
        <v>0</v>
      </c>
      <c r="R33" s="41">
        <f t="shared" ref="R33" si="41">SUM(R32)</f>
        <v>0</v>
      </c>
      <c r="S33" s="41">
        <f t="shared" ref="S33" si="42">SUM(S32)</f>
        <v>0</v>
      </c>
      <c r="T33" s="41">
        <f t="shared" ref="T33" si="43">SUM(T32)</f>
        <v>0</v>
      </c>
      <c r="U33" s="41">
        <f t="shared" ref="U33" si="44">SUM(U32)</f>
        <v>0</v>
      </c>
      <c r="V33" s="41">
        <f t="shared" ref="V33" si="45">SUM(V32)</f>
        <v>0</v>
      </c>
      <c r="W33" s="41">
        <f t="shared" ref="W33" si="46">SUM(W32)</f>
        <v>0</v>
      </c>
      <c r="X33" s="41">
        <f t="shared" ref="X33" si="47">SUM(X32)</f>
        <v>0</v>
      </c>
      <c r="Y33" s="41">
        <f t="shared" ref="Y33" si="48">SUM(Y32)</f>
        <v>0</v>
      </c>
      <c r="Z33" s="41">
        <f t="shared" ref="Z33" si="49">SUM(Z32)</f>
        <v>0</v>
      </c>
      <c r="AA33" s="42">
        <f t="shared" ref="AA33" si="50">SUM(AA32)</f>
        <v>0</v>
      </c>
    </row>
    <row r="35" spans="1:43" ht="13.5" thickBot="1" x14ac:dyDescent="0.25"/>
    <row r="36" spans="1:43" s="209" customFormat="1" ht="34.5" customHeight="1" thickBot="1" x14ac:dyDescent="0.3">
      <c r="A36" s="53">
        <v>136</v>
      </c>
      <c r="B36" s="67">
        <v>6171</v>
      </c>
      <c r="C36" s="260"/>
      <c r="D36" s="270"/>
      <c r="E36" s="112" t="s">
        <v>79</v>
      </c>
      <c r="F36" s="113" t="s">
        <v>36</v>
      </c>
      <c r="G36" s="271">
        <v>400</v>
      </c>
      <c r="H36" s="271">
        <v>2017</v>
      </c>
      <c r="I36" s="272">
        <v>2020</v>
      </c>
      <c r="J36" s="273">
        <f t="shared" ref="J36" si="51">K36+L36+M36+SUM(R36:AA36)</f>
        <v>67315</v>
      </c>
      <c r="K36" s="120">
        <v>0</v>
      </c>
      <c r="L36" s="119">
        <v>0</v>
      </c>
      <c r="M36" s="36">
        <f t="shared" ref="M36" si="52">SUM(N36:Q36)</f>
        <v>27315</v>
      </c>
      <c r="N36" s="37">
        <v>0</v>
      </c>
      <c r="O36" s="116">
        <v>27315</v>
      </c>
      <c r="P36" s="120">
        <v>0</v>
      </c>
      <c r="Q36" s="119">
        <v>0</v>
      </c>
      <c r="R36" s="38">
        <v>16000</v>
      </c>
      <c r="S36" s="120">
        <v>0</v>
      </c>
      <c r="T36" s="121">
        <v>0</v>
      </c>
      <c r="U36" s="39">
        <v>12000</v>
      </c>
      <c r="V36" s="120">
        <v>0</v>
      </c>
      <c r="W36" s="119">
        <v>0</v>
      </c>
      <c r="X36" s="38">
        <v>12000</v>
      </c>
      <c r="Y36" s="120">
        <v>0</v>
      </c>
      <c r="Z36" s="121">
        <v>0</v>
      </c>
      <c r="AA36" s="122">
        <v>0</v>
      </c>
      <c r="AB36" s="261"/>
      <c r="AC36" s="261"/>
      <c r="AD36" s="261"/>
      <c r="AE36" s="261"/>
      <c r="AF36" s="261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</row>
    <row r="37" spans="1:43" ht="20.25" customHeight="1" thickBot="1" x14ac:dyDescent="0.3">
      <c r="E37" s="1268" t="s">
        <v>80</v>
      </c>
      <c r="F37" s="1267"/>
      <c r="G37" s="1267"/>
      <c r="H37" s="1267"/>
      <c r="I37" s="1267"/>
      <c r="J37" s="1267"/>
      <c r="K37" s="1267"/>
      <c r="L37" s="1267"/>
      <c r="M37" s="40">
        <f>SUM(M36)</f>
        <v>27315</v>
      </c>
      <c r="N37" s="41">
        <f t="shared" ref="N37:AA37" si="53">SUM(N36)</f>
        <v>0</v>
      </c>
      <c r="O37" s="41">
        <f t="shared" si="53"/>
        <v>27315</v>
      </c>
      <c r="P37" s="41">
        <f t="shared" si="53"/>
        <v>0</v>
      </c>
      <c r="Q37" s="41">
        <f t="shared" si="53"/>
        <v>0</v>
      </c>
      <c r="R37" s="41">
        <f t="shared" si="53"/>
        <v>16000</v>
      </c>
      <c r="S37" s="41">
        <f t="shared" si="53"/>
        <v>0</v>
      </c>
      <c r="T37" s="41">
        <f t="shared" si="53"/>
        <v>0</v>
      </c>
      <c r="U37" s="41">
        <f t="shared" si="53"/>
        <v>12000</v>
      </c>
      <c r="V37" s="41">
        <f t="shared" si="53"/>
        <v>0</v>
      </c>
      <c r="W37" s="41">
        <f t="shared" si="53"/>
        <v>0</v>
      </c>
      <c r="X37" s="41">
        <f t="shared" si="53"/>
        <v>12000</v>
      </c>
      <c r="Y37" s="41">
        <f t="shared" si="53"/>
        <v>0</v>
      </c>
      <c r="Z37" s="41">
        <f t="shared" si="53"/>
        <v>0</v>
      </c>
      <c r="AA37" s="42">
        <f t="shared" si="53"/>
        <v>0</v>
      </c>
    </row>
    <row r="39" spans="1:43" ht="13.5" thickBot="1" x14ac:dyDescent="0.25"/>
    <row r="40" spans="1:43" s="251" customFormat="1" ht="35.25" customHeight="1" x14ac:dyDescent="0.25">
      <c r="A40" s="53">
        <v>137</v>
      </c>
      <c r="B40" s="67">
        <v>3639</v>
      </c>
      <c r="C40" s="78">
        <v>6130</v>
      </c>
      <c r="D40" s="248">
        <v>8323</v>
      </c>
      <c r="E40" s="277" t="s">
        <v>60</v>
      </c>
      <c r="F40" s="157"/>
      <c r="G40" s="158">
        <v>400</v>
      </c>
      <c r="H40" s="158">
        <v>2017</v>
      </c>
      <c r="I40" s="160">
        <v>2017</v>
      </c>
      <c r="J40" s="249">
        <f>K40+L40+M40+SUM(R40:AA40)</f>
        <v>58000</v>
      </c>
      <c r="K40" s="212">
        <v>0</v>
      </c>
      <c r="L40" s="250">
        <v>0</v>
      </c>
      <c r="M40" s="70">
        <f t="shared" ref="M40:M41" si="54">SUM(N40:Q40)</f>
        <v>58000</v>
      </c>
      <c r="N40" s="102">
        <v>48000</v>
      </c>
      <c r="O40" s="213">
        <v>10000</v>
      </c>
      <c r="P40" s="214">
        <v>0</v>
      </c>
      <c r="Q40" s="215">
        <v>0</v>
      </c>
      <c r="R40" s="103">
        <v>0</v>
      </c>
      <c r="S40" s="216">
        <v>0</v>
      </c>
      <c r="T40" s="217">
        <v>0</v>
      </c>
      <c r="U40" s="104">
        <v>0</v>
      </c>
      <c r="V40" s="216">
        <v>0</v>
      </c>
      <c r="W40" s="215">
        <v>0</v>
      </c>
      <c r="X40" s="103">
        <v>0</v>
      </c>
      <c r="Y40" s="216">
        <v>0</v>
      </c>
      <c r="Z40" s="217">
        <v>0</v>
      </c>
      <c r="AA40" s="69">
        <v>0</v>
      </c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</row>
    <row r="41" spans="1:43" s="171" customFormat="1" ht="32.25" customHeight="1" thickBot="1" x14ac:dyDescent="0.3">
      <c r="A41" s="53">
        <v>137</v>
      </c>
      <c r="B41" s="67">
        <v>3639</v>
      </c>
      <c r="C41" s="78">
        <v>6121</v>
      </c>
      <c r="D41" s="278">
        <v>8323</v>
      </c>
      <c r="E41" s="279" t="s">
        <v>61</v>
      </c>
      <c r="F41" s="145"/>
      <c r="G41" s="146">
        <v>400</v>
      </c>
      <c r="H41" s="146">
        <v>2017</v>
      </c>
      <c r="I41" s="147">
        <v>2017</v>
      </c>
      <c r="J41" s="262">
        <f>K41+L41+M41+SUM(R41:AA41)</f>
        <v>1000</v>
      </c>
      <c r="K41" s="220">
        <v>0</v>
      </c>
      <c r="L41" s="221">
        <v>0</v>
      </c>
      <c r="M41" s="55">
        <f t="shared" si="54"/>
        <v>1000</v>
      </c>
      <c r="N41" s="95">
        <v>0</v>
      </c>
      <c r="O41" s="252">
        <v>1000</v>
      </c>
      <c r="P41" s="253">
        <v>0</v>
      </c>
      <c r="Q41" s="94">
        <v>0</v>
      </c>
      <c r="R41" s="97">
        <v>0</v>
      </c>
      <c r="S41" s="96">
        <v>0</v>
      </c>
      <c r="T41" s="98">
        <v>0</v>
      </c>
      <c r="U41" s="99">
        <v>0</v>
      </c>
      <c r="V41" s="96">
        <v>0</v>
      </c>
      <c r="W41" s="94">
        <v>0</v>
      </c>
      <c r="X41" s="97">
        <v>0</v>
      </c>
      <c r="Y41" s="96">
        <v>0</v>
      </c>
      <c r="Z41" s="98">
        <v>0</v>
      </c>
      <c r="AA41" s="54">
        <v>0</v>
      </c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</row>
    <row r="42" spans="1:43" ht="18.75" thickBot="1" x14ac:dyDescent="0.3">
      <c r="E42" s="1268" t="s">
        <v>70</v>
      </c>
      <c r="F42" s="1267"/>
      <c r="G42" s="1267"/>
      <c r="H42" s="1267"/>
      <c r="I42" s="1267"/>
      <c r="J42" s="1267"/>
      <c r="K42" s="1267"/>
      <c r="L42" s="1267"/>
      <c r="M42" s="40">
        <f>SUM(M40:M41)</f>
        <v>59000</v>
      </c>
      <c r="N42" s="41">
        <f t="shared" ref="N42:AA42" si="55">SUM(N40:N41)</f>
        <v>48000</v>
      </c>
      <c r="O42" s="41">
        <f t="shared" si="55"/>
        <v>11000</v>
      </c>
      <c r="P42" s="41">
        <f t="shared" si="55"/>
        <v>0</v>
      </c>
      <c r="Q42" s="41">
        <f t="shared" si="55"/>
        <v>0</v>
      </c>
      <c r="R42" s="41">
        <f t="shared" si="55"/>
        <v>0</v>
      </c>
      <c r="S42" s="41">
        <f t="shared" si="55"/>
        <v>0</v>
      </c>
      <c r="T42" s="41">
        <f t="shared" si="55"/>
        <v>0</v>
      </c>
      <c r="U42" s="41">
        <f t="shared" si="55"/>
        <v>0</v>
      </c>
      <c r="V42" s="41">
        <f t="shared" si="55"/>
        <v>0</v>
      </c>
      <c r="W42" s="41">
        <f t="shared" si="55"/>
        <v>0</v>
      </c>
      <c r="X42" s="41">
        <f t="shared" si="55"/>
        <v>0</v>
      </c>
      <c r="Y42" s="41">
        <f t="shared" si="55"/>
        <v>0</v>
      </c>
      <c r="Z42" s="41">
        <f t="shared" si="55"/>
        <v>0</v>
      </c>
      <c r="AA42" s="42">
        <f t="shared" si="55"/>
        <v>0</v>
      </c>
    </row>
    <row r="45" spans="1:43" ht="13.5" thickBot="1" x14ac:dyDescent="0.25"/>
    <row r="46" spans="1:43" s="57" customFormat="1" ht="46.5" customHeight="1" x14ac:dyDescent="0.25">
      <c r="A46" s="101">
        <v>160</v>
      </c>
      <c r="B46" s="124">
        <v>3311</v>
      </c>
      <c r="C46" s="125"/>
      <c r="D46" s="68"/>
      <c r="E46" s="280" t="s">
        <v>50</v>
      </c>
      <c r="F46" s="281" t="s">
        <v>36</v>
      </c>
      <c r="G46" s="158">
        <v>400</v>
      </c>
      <c r="H46" s="158">
        <v>2015</v>
      </c>
      <c r="I46" s="282">
        <v>2019</v>
      </c>
      <c r="J46" s="283">
        <f t="shared" ref="J46:J51" si="56">K46+L46+M46+SUM(R46:AA46)</f>
        <v>300000</v>
      </c>
      <c r="K46" s="254">
        <v>0</v>
      </c>
      <c r="L46" s="284">
        <v>1000</v>
      </c>
      <c r="M46" s="285">
        <f>N46+O46+P46+Q46</f>
        <v>10441</v>
      </c>
      <c r="N46" s="286">
        <v>0</v>
      </c>
      <c r="O46" s="72">
        <v>0</v>
      </c>
      <c r="P46" s="210">
        <v>0</v>
      </c>
      <c r="Q46" s="287">
        <v>10441</v>
      </c>
      <c r="R46" s="288">
        <v>0</v>
      </c>
      <c r="S46" s="210">
        <v>0</v>
      </c>
      <c r="T46" s="259">
        <v>138559</v>
      </c>
      <c r="U46" s="289">
        <v>0</v>
      </c>
      <c r="V46" s="210">
        <v>0</v>
      </c>
      <c r="W46" s="284">
        <v>150000</v>
      </c>
      <c r="X46" s="288">
        <v>0</v>
      </c>
      <c r="Y46" s="210">
        <v>0</v>
      </c>
      <c r="Z46" s="259">
        <v>0</v>
      </c>
      <c r="AA46" s="259">
        <v>0</v>
      </c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</row>
    <row r="47" spans="1:43" s="57" customFormat="1" ht="75" customHeight="1" x14ac:dyDescent="0.25">
      <c r="A47" s="101">
        <v>160</v>
      </c>
      <c r="B47" s="124">
        <v>3311</v>
      </c>
      <c r="C47" s="568">
        <v>6351</v>
      </c>
      <c r="D47" s="433">
        <v>4234</v>
      </c>
      <c r="E47" s="749" t="s">
        <v>216</v>
      </c>
      <c r="F47" s="750" t="s">
        <v>36</v>
      </c>
      <c r="G47" s="131">
        <v>444</v>
      </c>
      <c r="H47" s="131">
        <v>2016</v>
      </c>
      <c r="I47" s="751">
        <v>2017</v>
      </c>
      <c r="J47" s="569">
        <f t="shared" si="56"/>
        <v>3000</v>
      </c>
      <c r="K47" s="752">
        <v>0</v>
      </c>
      <c r="L47" s="753">
        <v>300</v>
      </c>
      <c r="M47" s="570">
        <f>N47+O47+P47+Q47</f>
        <v>2700</v>
      </c>
      <c r="N47" s="754">
        <v>0</v>
      </c>
      <c r="O47" s="436">
        <v>2700</v>
      </c>
      <c r="P47" s="755">
        <v>0</v>
      </c>
      <c r="Q47" s="753">
        <v>0</v>
      </c>
      <c r="R47" s="756">
        <v>0</v>
      </c>
      <c r="S47" s="755">
        <v>0</v>
      </c>
      <c r="T47" s="757">
        <v>0</v>
      </c>
      <c r="U47" s="758">
        <v>0</v>
      </c>
      <c r="V47" s="755">
        <v>0</v>
      </c>
      <c r="W47" s="753">
        <v>0</v>
      </c>
      <c r="X47" s="756">
        <v>0</v>
      </c>
      <c r="Y47" s="755">
        <v>0</v>
      </c>
      <c r="Z47" s="757">
        <v>0</v>
      </c>
      <c r="AA47" s="757">
        <v>0</v>
      </c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s="57" customFormat="1" ht="72.75" customHeight="1" x14ac:dyDescent="0.25">
      <c r="A48" s="101">
        <v>160</v>
      </c>
      <c r="B48" s="124">
        <v>3311</v>
      </c>
      <c r="C48" s="127">
        <v>6351</v>
      </c>
      <c r="D48" s="128"/>
      <c r="E48" s="129" t="s">
        <v>51</v>
      </c>
      <c r="F48" s="130" t="s">
        <v>36</v>
      </c>
      <c r="G48" s="131">
        <v>448</v>
      </c>
      <c r="H48" s="131">
        <v>2018</v>
      </c>
      <c r="I48" s="132">
        <v>2018</v>
      </c>
      <c r="J48" s="133">
        <f t="shared" si="56"/>
        <v>2400</v>
      </c>
      <c r="K48" s="134">
        <v>0</v>
      </c>
      <c r="L48" s="135">
        <v>0</v>
      </c>
      <c r="M48" s="136">
        <f>N48+O48+P48+Q48</f>
        <v>0</v>
      </c>
      <c r="N48" s="137">
        <v>0</v>
      </c>
      <c r="O48" s="138">
        <v>0</v>
      </c>
      <c r="P48" s="139">
        <v>0</v>
      </c>
      <c r="Q48" s="135">
        <v>0</v>
      </c>
      <c r="R48" s="140">
        <v>2400</v>
      </c>
      <c r="S48" s="139">
        <v>0</v>
      </c>
      <c r="T48" s="141">
        <v>0</v>
      </c>
      <c r="U48" s="142">
        <v>0</v>
      </c>
      <c r="V48" s="139">
        <v>0</v>
      </c>
      <c r="W48" s="135">
        <v>0</v>
      </c>
      <c r="X48" s="140">
        <v>0</v>
      </c>
      <c r="Y48" s="139">
        <v>0</v>
      </c>
      <c r="Z48" s="141">
        <v>0</v>
      </c>
      <c r="AA48" s="143">
        <v>0</v>
      </c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121" s="57" customFormat="1" ht="61.5" customHeight="1" x14ac:dyDescent="0.25">
      <c r="A49" s="35">
        <v>160</v>
      </c>
      <c r="B49" s="759">
        <v>3311</v>
      </c>
      <c r="C49" s="144">
        <v>6351</v>
      </c>
      <c r="D49" s="356"/>
      <c r="E49" s="357" t="s">
        <v>52</v>
      </c>
      <c r="F49" s="358" t="s">
        <v>36</v>
      </c>
      <c r="G49" s="359">
        <v>448</v>
      </c>
      <c r="H49" s="359">
        <v>2019</v>
      </c>
      <c r="I49" s="360">
        <v>2019</v>
      </c>
      <c r="J49" s="361">
        <f t="shared" si="56"/>
        <v>8363</v>
      </c>
      <c r="K49" s="362">
        <v>0</v>
      </c>
      <c r="L49" s="294">
        <v>0</v>
      </c>
      <c r="M49" s="290">
        <f>N49+O49+P49+Q49</f>
        <v>0</v>
      </c>
      <c r="N49" s="291">
        <v>0</v>
      </c>
      <c r="O49" s="292">
        <v>0</v>
      </c>
      <c r="P49" s="293">
        <v>0</v>
      </c>
      <c r="Q49" s="294">
        <v>0</v>
      </c>
      <c r="R49" s="295">
        <v>0</v>
      </c>
      <c r="S49" s="293">
        <v>0</v>
      </c>
      <c r="T49" s="296">
        <v>0</v>
      </c>
      <c r="U49" s="297">
        <v>8363</v>
      </c>
      <c r="V49" s="293">
        <v>0</v>
      </c>
      <c r="W49" s="294">
        <v>0</v>
      </c>
      <c r="X49" s="295">
        <v>0</v>
      </c>
      <c r="Y49" s="293">
        <v>0</v>
      </c>
      <c r="Z49" s="296">
        <v>0</v>
      </c>
      <c r="AA49" s="298">
        <v>0</v>
      </c>
      <c r="AB49"/>
      <c r="AC49"/>
      <c r="AD49"/>
      <c r="AE49"/>
      <c r="AF49"/>
      <c r="AG49"/>
      <c r="AH49"/>
      <c r="AI49"/>
      <c r="AJ49" s="344"/>
      <c r="AK49" s="344"/>
      <c r="AL49" s="344"/>
      <c r="AM49" s="344"/>
      <c r="AN49" s="344"/>
      <c r="AO49" s="344"/>
      <c r="AP49" s="344"/>
      <c r="AQ49" s="344"/>
      <c r="AR49" s="329"/>
      <c r="AS49" s="329"/>
      <c r="AT49" s="329"/>
      <c r="AU49" s="329"/>
      <c r="AV49" s="329"/>
      <c r="AW49" s="329"/>
      <c r="AX49" s="329"/>
      <c r="AY49" s="329"/>
      <c r="AZ49" s="329"/>
      <c r="BA49" s="329"/>
      <c r="BB49" s="329"/>
      <c r="BC49" s="329"/>
      <c r="BD49" s="329"/>
      <c r="BE49" s="329"/>
      <c r="BF49" s="329"/>
      <c r="BG49" s="329"/>
      <c r="BH49" s="329"/>
      <c r="BI49" s="329"/>
      <c r="BJ49" s="329"/>
      <c r="BK49" s="329"/>
      <c r="BL49" s="329"/>
      <c r="BM49" s="329"/>
      <c r="BN49" s="329"/>
      <c r="BO49" s="329"/>
      <c r="BP49" s="329"/>
      <c r="BQ49" s="329"/>
      <c r="BR49" s="329"/>
      <c r="BS49" s="329"/>
      <c r="BT49" s="329"/>
      <c r="BU49" s="329"/>
      <c r="BV49" s="329"/>
      <c r="BW49" s="329"/>
      <c r="BX49" s="329"/>
      <c r="BY49" s="329"/>
      <c r="BZ49" s="329"/>
      <c r="CA49" s="329"/>
      <c r="CB49" s="329"/>
      <c r="CC49" s="329"/>
      <c r="CD49" s="329"/>
      <c r="CE49" s="329"/>
      <c r="CF49" s="329"/>
      <c r="CG49" s="329"/>
      <c r="CH49" s="329"/>
      <c r="CI49" s="329"/>
      <c r="CJ49" s="329"/>
      <c r="CK49" s="329"/>
      <c r="CL49" s="329"/>
      <c r="CM49" s="329"/>
      <c r="CN49" s="329"/>
      <c r="CO49" s="329"/>
      <c r="CP49" s="329"/>
      <c r="CQ49" s="329"/>
      <c r="CR49" s="329"/>
      <c r="CS49" s="329"/>
      <c r="CT49" s="329"/>
      <c r="CU49" s="329"/>
      <c r="CV49" s="329"/>
      <c r="CW49" s="329"/>
      <c r="CX49" s="329"/>
      <c r="CY49" s="329"/>
      <c r="CZ49" s="329"/>
      <c r="DA49" s="329"/>
      <c r="DB49" s="329"/>
      <c r="DC49" s="329"/>
      <c r="DD49" s="329"/>
      <c r="DE49" s="329"/>
      <c r="DF49" s="329"/>
      <c r="DG49" s="329"/>
      <c r="DH49" s="329"/>
      <c r="DI49" s="329"/>
      <c r="DJ49" s="329"/>
      <c r="DK49" s="329"/>
      <c r="DL49" s="329"/>
      <c r="DM49" s="329"/>
      <c r="DN49" s="329"/>
      <c r="DO49" s="329"/>
      <c r="DP49" s="329"/>
      <c r="DQ49" s="329"/>
    </row>
    <row r="50" spans="1:121" s="57" customFormat="1" ht="62.25" customHeight="1" x14ac:dyDescent="0.25">
      <c r="A50" s="57">
        <v>160</v>
      </c>
      <c r="B50" s="85">
        <v>3392</v>
      </c>
      <c r="C50" s="56">
        <v>6313</v>
      </c>
      <c r="D50" s="330">
        <v>4258</v>
      </c>
      <c r="E50" s="331" t="s">
        <v>77</v>
      </c>
      <c r="F50" s="332" t="s">
        <v>35</v>
      </c>
      <c r="G50" s="333">
        <v>470</v>
      </c>
      <c r="H50" s="333">
        <v>2012</v>
      </c>
      <c r="I50" s="334">
        <v>2017</v>
      </c>
      <c r="J50" s="363">
        <f t="shared" si="56"/>
        <v>118970</v>
      </c>
      <c r="K50" s="335">
        <v>0</v>
      </c>
      <c r="L50" s="336">
        <v>0</v>
      </c>
      <c r="M50" s="55">
        <f>SUM(N50:Q50)</f>
        <v>98970</v>
      </c>
      <c r="N50" s="337">
        <v>0</v>
      </c>
      <c r="O50" s="338">
        <v>98970</v>
      </c>
      <c r="P50" s="339">
        <v>0</v>
      </c>
      <c r="Q50" s="336">
        <v>0</v>
      </c>
      <c r="R50" s="340">
        <v>20000</v>
      </c>
      <c r="S50" s="339">
        <v>0</v>
      </c>
      <c r="T50" s="341">
        <v>0</v>
      </c>
      <c r="U50" s="342">
        <v>0</v>
      </c>
      <c r="V50" s="339">
        <v>0</v>
      </c>
      <c r="W50" s="336">
        <v>0</v>
      </c>
      <c r="X50" s="340">
        <v>0</v>
      </c>
      <c r="Y50" s="339">
        <v>0</v>
      </c>
      <c r="Z50" s="341">
        <v>0</v>
      </c>
      <c r="AA50" s="343">
        <v>0</v>
      </c>
      <c r="AB50"/>
      <c r="AC50"/>
      <c r="AD50"/>
      <c r="AE50"/>
      <c r="AF50"/>
      <c r="AG50"/>
      <c r="AH50"/>
      <c r="AI50"/>
      <c r="AJ50" s="344"/>
      <c r="AK50" s="344"/>
      <c r="AL50" s="344"/>
      <c r="AM50" s="344"/>
      <c r="AN50" s="344"/>
      <c r="AO50" s="344"/>
      <c r="AP50" s="344"/>
      <c r="AQ50" s="344"/>
      <c r="AR50" s="329"/>
      <c r="AS50" s="329"/>
      <c r="AT50" s="329"/>
      <c r="AU50" s="329"/>
      <c r="AV50" s="329"/>
      <c r="AW50" s="329"/>
      <c r="AX50" s="329"/>
      <c r="AY50" s="329"/>
      <c r="AZ50" s="329"/>
      <c r="BA50" s="329"/>
      <c r="BB50" s="329"/>
      <c r="BC50" s="329"/>
      <c r="BD50" s="329"/>
      <c r="BE50" s="329"/>
      <c r="BF50" s="329"/>
      <c r="BG50" s="329"/>
      <c r="BH50" s="329"/>
      <c r="BI50" s="329"/>
      <c r="BJ50" s="329"/>
      <c r="BK50" s="329"/>
      <c r="BL50" s="329"/>
      <c r="BM50" s="329"/>
      <c r="BN50" s="329"/>
      <c r="BO50" s="329"/>
      <c r="BP50" s="329"/>
      <c r="BQ50" s="329"/>
      <c r="BR50" s="329"/>
      <c r="BS50" s="329"/>
      <c r="BT50" s="329"/>
      <c r="BU50" s="329"/>
      <c r="BV50" s="329"/>
      <c r="BW50" s="329"/>
      <c r="BX50" s="329"/>
      <c r="BY50" s="329"/>
      <c r="BZ50" s="329"/>
      <c r="CA50" s="329"/>
      <c r="CB50" s="329"/>
      <c r="CC50" s="329"/>
      <c r="CD50" s="329"/>
      <c r="CE50" s="329"/>
      <c r="CF50" s="329"/>
      <c r="CG50" s="329"/>
      <c r="CH50" s="329"/>
      <c r="CI50" s="329"/>
      <c r="CJ50" s="329"/>
      <c r="CK50" s="329"/>
      <c r="CL50" s="329"/>
      <c r="CM50" s="329"/>
      <c r="CN50" s="329"/>
      <c r="CO50" s="329"/>
      <c r="CP50" s="329"/>
      <c r="CQ50" s="329"/>
      <c r="CR50" s="329"/>
      <c r="CS50" s="329"/>
      <c r="CT50" s="329"/>
      <c r="CU50" s="329"/>
      <c r="CV50" s="329"/>
      <c r="CW50" s="329"/>
      <c r="CX50" s="329"/>
      <c r="CY50" s="329"/>
      <c r="CZ50" s="329"/>
      <c r="DA50" s="329"/>
      <c r="DB50" s="329"/>
      <c r="DC50" s="329"/>
      <c r="DD50" s="329"/>
      <c r="DE50" s="329"/>
      <c r="DF50" s="329"/>
      <c r="DG50" s="329"/>
      <c r="DH50" s="329"/>
      <c r="DI50" s="329"/>
      <c r="DJ50" s="329"/>
      <c r="DK50" s="329"/>
      <c r="DL50" s="329"/>
      <c r="DM50" s="329"/>
      <c r="DN50" s="329"/>
      <c r="DO50" s="329"/>
      <c r="DP50" s="329"/>
      <c r="DQ50" s="329"/>
    </row>
    <row r="51" spans="1:121" s="57" customFormat="1" ht="59.25" customHeight="1" thickBot="1" x14ac:dyDescent="0.3">
      <c r="A51" s="57">
        <v>160</v>
      </c>
      <c r="B51" s="85">
        <v>3392</v>
      </c>
      <c r="C51" s="56">
        <v>6313</v>
      </c>
      <c r="D51" s="345">
        <v>4258</v>
      </c>
      <c r="E51" s="346" t="s">
        <v>78</v>
      </c>
      <c r="F51" s="347" t="s">
        <v>35</v>
      </c>
      <c r="G51" s="348">
        <v>470</v>
      </c>
      <c r="H51" s="348">
        <v>2017</v>
      </c>
      <c r="I51" s="349">
        <v>2017</v>
      </c>
      <c r="J51" s="153">
        <f t="shared" si="56"/>
        <v>50000</v>
      </c>
      <c r="K51" s="350">
        <v>0</v>
      </c>
      <c r="L51" s="351">
        <v>0</v>
      </c>
      <c r="M51" s="760">
        <f>SUM(N51:Q51)</f>
        <v>30000</v>
      </c>
      <c r="N51" s="694">
        <v>0</v>
      </c>
      <c r="O51" s="695">
        <v>30000</v>
      </c>
      <c r="P51" s="761">
        <v>0</v>
      </c>
      <c r="Q51" s="351">
        <v>0</v>
      </c>
      <c r="R51" s="696">
        <v>20000</v>
      </c>
      <c r="S51" s="761">
        <v>0</v>
      </c>
      <c r="T51" s="762">
        <v>0</v>
      </c>
      <c r="U51" s="697">
        <v>0</v>
      </c>
      <c r="V51" s="761">
        <v>0</v>
      </c>
      <c r="W51" s="351">
        <v>0</v>
      </c>
      <c r="X51" s="696">
        <v>0</v>
      </c>
      <c r="Y51" s="761">
        <v>0</v>
      </c>
      <c r="Z51" s="762">
        <v>0</v>
      </c>
      <c r="AA51" s="763">
        <v>0</v>
      </c>
      <c r="AB51"/>
      <c r="AC51"/>
      <c r="AD51"/>
      <c r="AE51"/>
      <c r="AF51"/>
      <c r="AG51"/>
      <c r="AH51"/>
      <c r="AI51"/>
      <c r="AJ51" s="344"/>
      <c r="AK51" s="344"/>
      <c r="AL51" s="344"/>
      <c r="AM51" s="344"/>
      <c r="AN51" s="344"/>
      <c r="AO51" s="344"/>
      <c r="AP51" s="344"/>
      <c r="AQ51" s="344"/>
      <c r="AR51" s="329"/>
      <c r="AS51" s="329"/>
      <c r="AT51" s="329"/>
      <c r="AU51" s="329"/>
      <c r="AV51" s="329"/>
      <c r="AW51" s="329"/>
      <c r="AX51" s="329"/>
      <c r="AY51" s="329"/>
      <c r="AZ51" s="329"/>
      <c r="BA51" s="329"/>
      <c r="BB51" s="329"/>
      <c r="BC51" s="329"/>
      <c r="BD51" s="329"/>
      <c r="BE51" s="329"/>
      <c r="BF51" s="329"/>
      <c r="BG51" s="329"/>
      <c r="BH51" s="329"/>
      <c r="BI51" s="329"/>
      <c r="BJ51" s="329"/>
      <c r="BK51" s="329"/>
      <c r="BL51" s="329"/>
      <c r="BM51" s="329"/>
      <c r="BN51" s="329"/>
      <c r="BO51" s="329"/>
      <c r="BP51" s="329"/>
      <c r="BQ51" s="329"/>
      <c r="BR51" s="329"/>
      <c r="BS51" s="329"/>
      <c r="BT51" s="329"/>
      <c r="BU51" s="329"/>
      <c r="BV51" s="329"/>
      <c r="BW51" s="329"/>
      <c r="BX51" s="329"/>
      <c r="BY51" s="329"/>
      <c r="BZ51" s="329"/>
      <c r="CA51" s="329"/>
      <c r="CB51" s="329"/>
      <c r="CC51" s="329"/>
      <c r="CD51" s="329"/>
      <c r="CE51" s="329"/>
      <c r="CF51" s="329"/>
      <c r="CG51" s="329"/>
      <c r="CH51" s="329"/>
      <c r="CI51" s="329"/>
      <c r="CJ51" s="329"/>
      <c r="CK51" s="329"/>
      <c r="CL51" s="329"/>
      <c r="CM51" s="329"/>
      <c r="CN51" s="329"/>
      <c r="CO51" s="329"/>
      <c r="CP51" s="329"/>
      <c r="CQ51" s="329"/>
      <c r="CR51" s="329"/>
      <c r="CS51" s="329"/>
      <c r="CT51" s="329"/>
      <c r="CU51" s="329"/>
      <c r="CV51" s="329"/>
      <c r="CW51" s="329"/>
      <c r="CX51" s="329"/>
      <c r="CY51" s="329"/>
      <c r="CZ51" s="329"/>
      <c r="DA51" s="329"/>
      <c r="DB51" s="329"/>
      <c r="DC51" s="329"/>
      <c r="DD51" s="329"/>
      <c r="DE51" s="329"/>
      <c r="DF51" s="329"/>
      <c r="DG51" s="329"/>
      <c r="DH51" s="329"/>
      <c r="DI51" s="329"/>
      <c r="DJ51" s="329"/>
      <c r="DK51" s="329"/>
      <c r="DL51" s="329"/>
      <c r="DM51" s="329"/>
      <c r="DN51" s="329"/>
      <c r="DO51" s="329"/>
      <c r="DP51" s="329"/>
      <c r="DQ51" s="329"/>
    </row>
    <row r="52" spans="1:121" ht="18.75" thickBot="1" x14ac:dyDescent="0.3">
      <c r="E52" s="1267" t="s">
        <v>71</v>
      </c>
      <c r="F52" s="1267"/>
      <c r="G52" s="1267"/>
      <c r="H52" s="1267"/>
      <c r="I52" s="1267"/>
      <c r="J52" s="1267"/>
      <c r="K52" s="1267"/>
      <c r="L52" s="1267"/>
      <c r="M52" s="736">
        <f>SUM(M46:M51)</f>
        <v>142111</v>
      </c>
      <c r="N52" s="737">
        <f t="shared" ref="N52:AA52" si="57">SUM(N46:N51)</f>
        <v>0</v>
      </c>
      <c r="O52" s="737">
        <f t="shared" si="57"/>
        <v>131670</v>
      </c>
      <c r="P52" s="737">
        <f t="shared" si="57"/>
        <v>0</v>
      </c>
      <c r="Q52" s="737">
        <f t="shared" si="57"/>
        <v>10441</v>
      </c>
      <c r="R52" s="737">
        <f t="shared" si="57"/>
        <v>42400</v>
      </c>
      <c r="S52" s="737">
        <f t="shared" si="57"/>
        <v>0</v>
      </c>
      <c r="T52" s="737">
        <f t="shared" si="57"/>
        <v>138559</v>
      </c>
      <c r="U52" s="737">
        <f t="shared" si="57"/>
        <v>8363</v>
      </c>
      <c r="V52" s="737">
        <f t="shared" si="57"/>
        <v>0</v>
      </c>
      <c r="W52" s="737">
        <f t="shared" si="57"/>
        <v>150000</v>
      </c>
      <c r="X52" s="737">
        <f t="shared" si="57"/>
        <v>0</v>
      </c>
      <c r="Y52" s="737">
        <f t="shared" si="57"/>
        <v>0</v>
      </c>
      <c r="Z52" s="737">
        <f t="shared" si="57"/>
        <v>0</v>
      </c>
      <c r="AA52" s="738">
        <f t="shared" si="57"/>
        <v>0</v>
      </c>
    </row>
    <row r="55" spans="1:121" ht="13.5" thickBot="1" x14ac:dyDescent="0.25"/>
    <row r="56" spans="1:121" s="171" customFormat="1" ht="44.25" customHeight="1" x14ac:dyDescent="0.25">
      <c r="A56" s="53">
        <v>161</v>
      </c>
      <c r="B56" s="67">
        <v>3412</v>
      </c>
      <c r="C56" s="156">
        <v>6313</v>
      </c>
      <c r="D56" s="764">
        <v>4262</v>
      </c>
      <c r="E56" s="765" t="s">
        <v>53</v>
      </c>
      <c r="F56" s="157" t="s">
        <v>35</v>
      </c>
      <c r="G56" s="158">
        <v>412</v>
      </c>
      <c r="H56" s="159">
        <v>2016</v>
      </c>
      <c r="I56" s="160">
        <v>2017</v>
      </c>
      <c r="J56" s="149">
        <f t="shared" ref="J56:J59" si="58">K56+L56+M56+SUM(R56:AA56)</f>
        <v>38505</v>
      </c>
      <c r="K56" s="161">
        <v>0</v>
      </c>
      <c r="L56" s="162">
        <v>15500</v>
      </c>
      <c r="M56" s="150">
        <f t="shared" ref="M56:M59" si="59">N56+O56+P56+Q56</f>
        <v>23005</v>
      </c>
      <c r="N56" s="163">
        <v>0</v>
      </c>
      <c r="O56" s="164">
        <f>38505-L56</f>
        <v>23005</v>
      </c>
      <c r="P56" s="165">
        <v>0</v>
      </c>
      <c r="Q56" s="162">
        <v>0</v>
      </c>
      <c r="R56" s="166">
        <v>0</v>
      </c>
      <c r="S56" s="165">
        <v>0</v>
      </c>
      <c r="T56" s="167">
        <v>0</v>
      </c>
      <c r="U56" s="168">
        <v>0</v>
      </c>
      <c r="V56" s="165">
        <v>0</v>
      </c>
      <c r="W56" s="162">
        <v>0</v>
      </c>
      <c r="X56" s="166">
        <v>0</v>
      </c>
      <c r="Y56" s="165">
        <v>0</v>
      </c>
      <c r="Z56" s="167">
        <v>0</v>
      </c>
      <c r="AA56" s="169">
        <v>0</v>
      </c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</row>
    <row r="57" spans="1:121" s="171" customFormat="1" ht="44.25" customHeight="1" x14ac:dyDescent="0.25">
      <c r="A57" s="53">
        <v>161</v>
      </c>
      <c r="B57" s="67">
        <v>3412</v>
      </c>
      <c r="C57" s="44">
        <v>6313</v>
      </c>
      <c r="D57" s="172">
        <v>4262</v>
      </c>
      <c r="E57" s="173" t="s">
        <v>54</v>
      </c>
      <c r="F57" s="130" t="s">
        <v>35</v>
      </c>
      <c r="G57" s="131">
        <v>412</v>
      </c>
      <c r="H57" s="131">
        <v>2017</v>
      </c>
      <c r="I57" s="132">
        <v>2018</v>
      </c>
      <c r="J57" s="174">
        <f t="shared" si="58"/>
        <v>187500</v>
      </c>
      <c r="K57" s="134">
        <v>0</v>
      </c>
      <c r="L57" s="141"/>
      <c r="M57" s="175">
        <f t="shared" si="59"/>
        <v>0</v>
      </c>
      <c r="N57" s="137">
        <v>0</v>
      </c>
      <c r="O57" s="138">
        <v>0</v>
      </c>
      <c r="P57" s="176">
        <v>0</v>
      </c>
      <c r="Q57" s="177">
        <v>0</v>
      </c>
      <c r="R57" s="140">
        <f>127500-O57</f>
        <v>127500</v>
      </c>
      <c r="S57" s="176">
        <v>0</v>
      </c>
      <c r="T57" s="178">
        <v>0</v>
      </c>
      <c r="U57" s="142">
        <v>60000</v>
      </c>
      <c r="V57" s="176">
        <v>0</v>
      </c>
      <c r="W57" s="177">
        <v>0</v>
      </c>
      <c r="X57" s="179">
        <v>0</v>
      </c>
      <c r="Y57" s="176">
        <v>0</v>
      </c>
      <c r="Z57" s="178">
        <v>0</v>
      </c>
      <c r="AA57" s="180">
        <v>0</v>
      </c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</row>
    <row r="58" spans="1:121" s="57" customFormat="1" ht="45.75" customHeight="1" x14ac:dyDescent="0.25">
      <c r="A58" s="53">
        <v>161</v>
      </c>
      <c r="B58" s="111">
        <v>3412</v>
      </c>
      <c r="C58" s="123"/>
      <c r="D58" s="181"/>
      <c r="E58" s="182" t="s">
        <v>55</v>
      </c>
      <c r="F58" s="183" t="s">
        <v>35</v>
      </c>
      <c r="G58" s="79">
        <v>400</v>
      </c>
      <c r="H58" s="79">
        <v>2017</v>
      </c>
      <c r="I58" s="184">
        <v>2018</v>
      </c>
      <c r="J58" s="195">
        <f t="shared" si="58"/>
        <v>21200</v>
      </c>
      <c r="K58" s="185">
        <v>0</v>
      </c>
      <c r="L58" s="186">
        <v>0</v>
      </c>
      <c r="M58" s="197">
        <f t="shared" si="59"/>
        <v>2000</v>
      </c>
      <c r="N58" s="187">
        <v>0</v>
      </c>
      <c r="O58" s="188">
        <v>0</v>
      </c>
      <c r="P58" s="189">
        <v>0</v>
      </c>
      <c r="Q58" s="190">
        <v>2000</v>
      </c>
      <c r="R58" s="191">
        <v>0</v>
      </c>
      <c r="S58" s="189">
        <v>0</v>
      </c>
      <c r="T58" s="192">
        <v>19200</v>
      </c>
      <c r="U58" s="193">
        <v>0</v>
      </c>
      <c r="V58" s="189">
        <v>0</v>
      </c>
      <c r="W58" s="186">
        <v>0</v>
      </c>
      <c r="X58" s="191">
        <v>0</v>
      </c>
      <c r="Y58" s="189">
        <v>0</v>
      </c>
      <c r="Z58" s="192">
        <v>0</v>
      </c>
      <c r="AA58" s="194">
        <v>0</v>
      </c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</row>
    <row r="59" spans="1:121" s="57" customFormat="1" ht="45.75" customHeight="1" thickBot="1" x14ac:dyDescent="0.3">
      <c r="A59" s="53">
        <v>161</v>
      </c>
      <c r="B59" s="111">
        <v>3412</v>
      </c>
      <c r="C59" s="56"/>
      <c r="D59" s="205"/>
      <c r="E59" s="206" t="s">
        <v>56</v>
      </c>
      <c r="F59" s="151" t="s">
        <v>36</v>
      </c>
      <c r="G59" s="66">
        <v>400</v>
      </c>
      <c r="H59" s="66">
        <v>2017</v>
      </c>
      <c r="I59" s="152">
        <v>2018</v>
      </c>
      <c r="J59" s="153">
        <f t="shared" si="58"/>
        <v>200000</v>
      </c>
      <c r="K59" s="154">
        <v>0</v>
      </c>
      <c r="L59" s="155">
        <v>0</v>
      </c>
      <c r="M59" s="197">
        <f t="shared" si="59"/>
        <v>5000</v>
      </c>
      <c r="N59" s="766">
        <v>0</v>
      </c>
      <c r="O59" s="767">
        <v>0</v>
      </c>
      <c r="P59" s="768">
        <v>0</v>
      </c>
      <c r="Q59" s="769">
        <v>5000</v>
      </c>
      <c r="R59" s="770">
        <v>0</v>
      </c>
      <c r="S59" s="768">
        <v>0</v>
      </c>
      <c r="T59" s="771">
        <v>195000</v>
      </c>
      <c r="U59" s="772">
        <v>0</v>
      </c>
      <c r="V59" s="768">
        <v>0</v>
      </c>
      <c r="W59" s="155">
        <v>0</v>
      </c>
      <c r="X59" s="770">
        <v>0</v>
      </c>
      <c r="Y59" s="768">
        <v>0</v>
      </c>
      <c r="Z59" s="771">
        <v>0</v>
      </c>
      <c r="AA59" s="773">
        <v>0</v>
      </c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spans="1:121" ht="18.75" thickBot="1" x14ac:dyDescent="0.3">
      <c r="E60" s="1268" t="s">
        <v>72</v>
      </c>
      <c r="F60" s="1267"/>
      <c r="G60" s="1267"/>
      <c r="H60" s="1267"/>
      <c r="I60" s="1267"/>
      <c r="J60" s="1267"/>
      <c r="K60" s="1267"/>
      <c r="L60" s="1267"/>
      <c r="M60" s="40">
        <f>SUM(M56:M59)</f>
        <v>30005</v>
      </c>
      <c r="N60" s="41">
        <f t="shared" ref="N60:AA60" si="60">SUM(N56:N59)</f>
        <v>0</v>
      </c>
      <c r="O60" s="41">
        <f t="shared" si="60"/>
        <v>23005</v>
      </c>
      <c r="P60" s="41">
        <f t="shared" si="60"/>
        <v>0</v>
      </c>
      <c r="Q60" s="41">
        <f t="shared" si="60"/>
        <v>7000</v>
      </c>
      <c r="R60" s="41">
        <f t="shared" si="60"/>
        <v>127500</v>
      </c>
      <c r="S60" s="41">
        <f t="shared" si="60"/>
        <v>0</v>
      </c>
      <c r="T60" s="41">
        <f t="shared" si="60"/>
        <v>214200</v>
      </c>
      <c r="U60" s="41">
        <f t="shared" si="60"/>
        <v>60000</v>
      </c>
      <c r="V60" s="41">
        <f t="shared" si="60"/>
        <v>0</v>
      </c>
      <c r="W60" s="41">
        <f t="shared" si="60"/>
        <v>0</v>
      </c>
      <c r="X60" s="41">
        <f t="shared" si="60"/>
        <v>0</v>
      </c>
      <c r="Y60" s="41">
        <f t="shared" si="60"/>
        <v>0</v>
      </c>
      <c r="Z60" s="41">
        <f t="shared" si="60"/>
        <v>0</v>
      </c>
      <c r="AA60" s="42">
        <f t="shared" si="60"/>
        <v>0</v>
      </c>
    </row>
    <row r="63" spans="1:121" ht="13.5" thickBot="1" x14ac:dyDescent="0.25"/>
    <row r="64" spans="1:121" s="209" customFormat="1" ht="47.25" customHeight="1" thickBot="1" x14ac:dyDescent="0.3">
      <c r="A64" s="57">
        <v>170</v>
      </c>
      <c r="B64" s="85">
        <v>3522</v>
      </c>
      <c r="C64" s="207"/>
      <c r="D64" s="299"/>
      <c r="E64" s="148" t="s">
        <v>57</v>
      </c>
      <c r="F64" s="113" t="s">
        <v>36</v>
      </c>
      <c r="G64" s="271">
        <v>401</v>
      </c>
      <c r="H64" s="271">
        <v>2013</v>
      </c>
      <c r="I64" s="272">
        <v>2019</v>
      </c>
      <c r="J64" s="117">
        <f>K64+L64+M64+SUM(R64:AA64)</f>
        <v>4116040</v>
      </c>
      <c r="K64" s="118">
        <v>0</v>
      </c>
      <c r="L64" s="119">
        <v>0</v>
      </c>
      <c r="M64" s="36">
        <f>N64+O64+P64+Q64</f>
        <v>450000</v>
      </c>
      <c r="N64" s="37">
        <v>450000</v>
      </c>
      <c r="O64" s="116">
        <v>0</v>
      </c>
      <c r="P64" s="120">
        <v>0</v>
      </c>
      <c r="Q64" s="119">
        <v>0</v>
      </c>
      <c r="R64" s="38">
        <v>577937</v>
      </c>
      <c r="S64" s="120">
        <v>63153</v>
      </c>
      <c r="T64" s="121">
        <v>0</v>
      </c>
      <c r="U64" s="39">
        <v>387030</v>
      </c>
      <c r="V64" s="120">
        <v>0</v>
      </c>
      <c r="W64" s="119">
        <v>0</v>
      </c>
      <c r="X64" s="38">
        <v>221450</v>
      </c>
      <c r="Y64" s="120">
        <v>0</v>
      </c>
      <c r="Z64" s="121">
        <v>0</v>
      </c>
      <c r="AA64" s="122">
        <v>2416470</v>
      </c>
      <c r="AB64" s="208"/>
      <c r="AC64" s="208"/>
      <c r="AD64" s="208"/>
      <c r="AE64" s="208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</row>
    <row r="65" spans="1:121" ht="18.75" thickBot="1" x14ac:dyDescent="0.3">
      <c r="E65" s="1268" t="s">
        <v>73</v>
      </c>
      <c r="F65" s="1267"/>
      <c r="G65" s="1267"/>
      <c r="H65" s="1267"/>
      <c r="I65" s="1267"/>
      <c r="J65" s="1267"/>
      <c r="K65" s="1267"/>
      <c r="L65" s="1267"/>
      <c r="M65" s="40">
        <f>SUM(M61:M64)</f>
        <v>450000</v>
      </c>
      <c r="N65" s="41">
        <f t="shared" ref="N65" si="61">SUM(N61:N64)</f>
        <v>450000</v>
      </c>
      <c r="O65" s="41">
        <f t="shared" ref="O65" si="62">SUM(O61:O64)</f>
        <v>0</v>
      </c>
      <c r="P65" s="41">
        <f t="shared" ref="P65" si="63">SUM(P61:P64)</f>
        <v>0</v>
      </c>
      <c r="Q65" s="41">
        <f t="shared" ref="Q65" si="64">SUM(Q61:Q64)</f>
        <v>0</v>
      </c>
      <c r="R65" s="41">
        <f t="shared" ref="R65" si="65">SUM(R61:R64)</f>
        <v>577937</v>
      </c>
      <c r="S65" s="41">
        <f t="shared" ref="S65" si="66">SUM(S61:S64)</f>
        <v>63153</v>
      </c>
      <c r="T65" s="41">
        <f t="shared" ref="T65" si="67">SUM(T61:T64)</f>
        <v>0</v>
      </c>
      <c r="U65" s="41">
        <f t="shared" ref="U65" si="68">SUM(U61:U64)</f>
        <v>387030</v>
      </c>
      <c r="V65" s="41">
        <f t="shared" ref="V65" si="69">SUM(V61:V64)</f>
        <v>0</v>
      </c>
      <c r="W65" s="41">
        <f t="shared" ref="W65" si="70">SUM(W61:W64)</f>
        <v>0</v>
      </c>
      <c r="X65" s="41">
        <f t="shared" ref="X65" si="71">SUM(X61:X64)</f>
        <v>221450</v>
      </c>
      <c r="Y65" s="41">
        <f t="shared" ref="Y65" si="72">SUM(Y61:Y64)</f>
        <v>0</v>
      </c>
      <c r="Z65" s="41">
        <f t="shared" ref="Z65" si="73">SUM(Z61:Z64)</f>
        <v>0</v>
      </c>
      <c r="AA65" s="42">
        <f t="shared" ref="AA65" si="74">SUM(AA61:AA64)</f>
        <v>2416470</v>
      </c>
    </row>
    <row r="68" spans="1:121" s="53" customFormat="1" ht="63.75" customHeight="1" thickBot="1" x14ac:dyDescent="0.3">
      <c r="A68" s="53">
        <v>180</v>
      </c>
      <c r="B68" s="67">
        <v>4357</v>
      </c>
      <c r="C68" s="44">
        <v>6351</v>
      </c>
      <c r="D68" s="774"/>
      <c r="E68" s="775" t="s">
        <v>292</v>
      </c>
      <c r="F68" s="145" t="s">
        <v>97</v>
      </c>
      <c r="G68" s="146">
        <v>424</v>
      </c>
      <c r="H68" s="146">
        <v>2016</v>
      </c>
      <c r="I68" s="147">
        <v>2018</v>
      </c>
      <c r="J68" s="735">
        <f>K68+L68+M68+SUM(R68:AA68)</f>
        <v>92300</v>
      </c>
      <c r="K68" s="565">
        <v>0</v>
      </c>
      <c r="L68" s="566">
        <v>0</v>
      </c>
      <c r="M68" s="55">
        <f>N68+O68+P68+Q68</f>
        <v>92300</v>
      </c>
      <c r="N68" s="630">
        <v>0</v>
      </c>
      <c r="O68" s="414">
        <v>0</v>
      </c>
      <c r="P68" s="631">
        <v>0</v>
      </c>
      <c r="Q68" s="776">
        <v>92300</v>
      </c>
      <c r="R68" s="633">
        <v>0</v>
      </c>
      <c r="S68" s="631"/>
      <c r="T68" s="632"/>
      <c r="U68" s="633"/>
      <c r="V68" s="631"/>
      <c r="W68" s="632"/>
      <c r="X68" s="633"/>
      <c r="Y68" s="631"/>
      <c r="Z68" s="632"/>
      <c r="AA68" s="634"/>
      <c r="AB68" s="379"/>
      <c r="AC68" s="379"/>
      <c r="AD68" s="379"/>
      <c r="AE68" s="379"/>
      <c r="AF68" s="573"/>
      <c r="AG68"/>
      <c r="AH68"/>
      <c r="AI68"/>
      <c r="AJ68" s="344"/>
      <c r="AK68" s="344"/>
      <c r="AL68" s="344"/>
      <c r="AM68" s="344"/>
      <c r="AN68" s="344"/>
      <c r="AO68" s="344"/>
      <c r="AP68" s="344"/>
      <c r="AQ68" s="344"/>
      <c r="AR68" s="344"/>
      <c r="AS68" s="344"/>
      <c r="AT68" s="344"/>
      <c r="AU68" s="344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/>
      <c r="CY68" s="59"/>
      <c r="CZ68" s="59"/>
      <c r="DA68" s="59"/>
      <c r="DB68" s="59"/>
      <c r="DC68" s="59"/>
      <c r="DD68" s="59"/>
      <c r="DE68" s="59"/>
      <c r="DF68" s="59"/>
      <c r="DG68" s="59"/>
      <c r="DH68" s="59"/>
      <c r="DI68" s="59"/>
      <c r="DJ68" s="59"/>
      <c r="DK68" s="59"/>
      <c r="DL68" s="59"/>
      <c r="DM68" s="59"/>
      <c r="DN68" s="59"/>
      <c r="DO68" s="59"/>
      <c r="DP68" s="59"/>
      <c r="DQ68" s="59"/>
    </row>
    <row r="69" spans="1:121" ht="18.75" thickBot="1" x14ac:dyDescent="0.3">
      <c r="E69" s="1268" t="s">
        <v>291</v>
      </c>
      <c r="F69" s="1267"/>
      <c r="G69" s="1267"/>
      <c r="H69" s="1267"/>
      <c r="I69" s="1267"/>
      <c r="J69" s="1267"/>
      <c r="K69" s="1267"/>
      <c r="L69" s="1267"/>
      <c r="M69" s="40">
        <f>SUM(M67:M68)</f>
        <v>92300</v>
      </c>
      <c r="N69" s="41">
        <f t="shared" ref="N69:AA69" si="75">SUM(N67:N68)</f>
        <v>0</v>
      </c>
      <c r="O69" s="41">
        <f t="shared" si="75"/>
        <v>0</v>
      </c>
      <c r="P69" s="41">
        <f t="shared" si="75"/>
        <v>0</v>
      </c>
      <c r="Q69" s="41">
        <f t="shared" si="75"/>
        <v>92300</v>
      </c>
      <c r="R69" s="41">
        <f t="shared" si="75"/>
        <v>0</v>
      </c>
      <c r="S69" s="41">
        <f t="shared" si="75"/>
        <v>0</v>
      </c>
      <c r="T69" s="41">
        <f t="shared" si="75"/>
        <v>0</v>
      </c>
      <c r="U69" s="41">
        <f t="shared" si="75"/>
        <v>0</v>
      </c>
      <c r="V69" s="41">
        <f t="shared" si="75"/>
        <v>0</v>
      </c>
      <c r="W69" s="41">
        <f t="shared" si="75"/>
        <v>0</v>
      </c>
      <c r="X69" s="41">
        <f t="shared" si="75"/>
        <v>0</v>
      </c>
      <c r="Y69" s="41">
        <f t="shared" si="75"/>
        <v>0</v>
      </c>
      <c r="Z69" s="41">
        <f t="shared" si="75"/>
        <v>0</v>
      </c>
      <c r="AA69" s="42">
        <f t="shared" si="75"/>
        <v>0</v>
      </c>
    </row>
    <row r="71" spans="1:121" ht="13.5" thickBot="1" x14ac:dyDescent="0.25"/>
    <row r="72" spans="1:121" s="171" customFormat="1" ht="48" customHeight="1" x14ac:dyDescent="0.25">
      <c r="A72" s="57">
        <v>190</v>
      </c>
      <c r="B72" s="255">
        <v>3744</v>
      </c>
      <c r="C72" s="256">
        <v>6315</v>
      </c>
      <c r="D72" s="856"/>
      <c r="E72" s="857" t="s">
        <v>262</v>
      </c>
      <c r="F72" s="858" t="s">
        <v>37</v>
      </c>
      <c r="G72" s="859">
        <v>400</v>
      </c>
      <c r="H72" s="859">
        <v>2011</v>
      </c>
      <c r="I72" s="860">
        <v>2019</v>
      </c>
      <c r="J72" s="861">
        <f>K72+L72+M72+SUM(R72:AA72)</f>
        <v>12985</v>
      </c>
      <c r="K72" s="862">
        <v>2985</v>
      </c>
      <c r="L72" s="863">
        <v>0</v>
      </c>
      <c r="M72" s="864">
        <f>N72+O72+P72+Q72</f>
        <v>500</v>
      </c>
      <c r="N72" s="865">
        <v>0</v>
      </c>
      <c r="O72" s="866">
        <v>500</v>
      </c>
      <c r="P72" s="867">
        <v>0</v>
      </c>
      <c r="Q72" s="868">
        <v>0</v>
      </c>
      <c r="R72" s="869">
        <v>3500</v>
      </c>
      <c r="S72" s="867">
        <v>0</v>
      </c>
      <c r="T72" s="868">
        <v>0</v>
      </c>
      <c r="U72" s="869">
        <v>6000</v>
      </c>
      <c r="V72" s="867">
        <v>0</v>
      </c>
      <c r="W72" s="868">
        <v>0</v>
      </c>
      <c r="X72" s="869">
        <v>0</v>
      </c>
      <c r="Y72" s="867">
        <v>0</v>
      </c>
      <c r="Z72" s="868">
        <v>0</v>
      </c>
      <c r="AA72" s="870">
        <v>0</v>
      </c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</row>
    <row r="73" spans="1:121" s="84" customFormat="1" ht="45.75" customHeight="1" thickBot="1" x14ac:dyDescent="0.3">
      <c r="A73" s="53">
        <v>190</v>
      </c>
      <c r="B73" s="80">
        <v>3745</v>
      </c>
      <c r="C73" s="44"/>
      <c r="D73" s="848"/>
      <c r="E73" s="849" t="s">
        <v>261</v>
      </c>
      <c r="F73" s="850"/>
      <c r="G73" s="851">
        <v>400</v>
      </c>
      <c r="H73" s="851">
        <v>2017</v>
      </c>
      <c r="I73" s="852">
        <v>2020</v>
      </c>
      <c r="J73" s="853">
        <f t="shared" ref="J73" si="76">K73+L73+M73+SUM(R73:AA73)</f>
        <v>30000</v>
      </c>
      <c r="K73" s="854">
        <v>0</v>
      </c>
      <c r="L73" s="855">
        <v>0</v>
      </c>
      <c r="M73" s="55">
        <f t="shared" ref="M73" si="77">N73+O73+P73+Q73</f>
        <v>0</v>
      </c>
      <c r="N73" s="413">
        <v>0</v>
      </c>
      <c r="O73" s="414">
        <v>0</v>
      </c>
      <c r="P73" s="838">
        <v>0</v>
      </c>
      <c r="Q73" s="839">
        <v>0</v>
      </c>
      <c r="R73" s="840">
        <v>10000</v>
      </c>
      <c r="S73" s="841">
        <v>0</v>
      </c>
      <c r="T73" s="842">
        <v>0</v>
      </c>
      <c r="U73" s="843">
        <v>10000</v>
      </c>
      <c r="V73" s="841">
        <v>0</v>
      </c>
      <c r="W73" s="844">
        <v>0</v>
      </c>
      <c r="X73" s="845">
        <v>10000</v>
      </c>
      <c r="Y73" s="838">
        <v>0</v>
      </c>
      <c r="Z73" s="844">
        <v>0</v>
      </c>
      <c r="AA73" s="846">
        <v>0</v>
      </c>
      <c r="AJ73" s="847"/>
      <c r="AK73" s="847"/>
      <c r="AL73" s="847"/>
      <c r="AM73" s="847"/>
      <c r="AN73" s="847"/>
      <c r="AO73" s="847"/>
      <c r="AP73" s="847"/>
      <c r="AQ73" s="847"/>
      <c r="AR73" s="847"/>
      <c r="AS73" s="847"/>
      <c r="AT73" s="847"/>
      <c r="AU73" s="847"/>
      <c r="AV73" s="847"/>
      <c r="AW73" s="847"/>
      <c r="AX73" s="847"/>
      <c r="AY73" s="847"/>
      <c r="AZ73" s="847"/>
      <c r="BA73" s="847"/>
      <c r="BB73" s="847"/>
      <c r="BC73" s="847"/>
      <c r="BD73" s="847"/>
      <c r="BE73" s="847"/>
      <c r="BF73" s="847"/>
      <c r="BG73" s="847"/>
      <c r="BH73" s="847"/>
      <c r="BI73" s="847"/>
      <c r="BJ73" s="847"/>
      <c r="BK73" s="847"/>
      <c r="BL73" s="847"/>
      <c r="BM73" s="847"/>
      <c r="BN73" s="847"/>
      <c r="BO73" s="847"/>
      <c r="BP73" s="847"/>
      <c r="BQ73" s="847"/>
      <c r="BR73" s="847"/>
      <c r="BS73" s="847"/>
      <c r="BT73" s="847"/>
      <c r="BU73" s="847"/>
      <c r="BV73" s="847"/>
      <c r="BW73" s="847"/>
      <c r="BX73" s="847"/>
      <c r="BY73" s="847"/>
      <c r="BZ73" s="847"/>
      <c r="CA73" s="847"/>
      <c r="CB73" s="847"/>
      <c r="CC73" s="847"/>
      <c r="CD73" s="847"/>
      <c r="CE73" s="847"/>
      <c r="CF73" s="847"/>
      <c r="CG73" s="847"/>
      <c r="CH73" s="847"/>
      <c r="CI73" s="847"/>
      <c r="CJ73" s="847"/>
      <c r="CK73" s="847"/>
      <c r="CL73" s="847"/>
      <c r="CM73" s="847"/>
      <c r="CN73" s="847"/>
      <c r="CO73" s="847"/>
      <c r="CP73" s="847"/>
      <c r="CQ73" s="847"/>
      <c r="CR73" s="847"/>
      <c r="CS73" s="847"/>
      <c r="CT73" s="847"/>
      <c r="CU73" s="847"/>
      <c r="CV73" s="847"/>
      <c r="CW73" s="847"/>
      <c r="CX73" s="847"/>
      <c r="CY73" s="847"/>
      <c r="CZ73" s="847"/>
      <c r="DA73" s="847"/>
      <c r="DB73" s="847"/>
      <c r="DC73" s="847"/>
      <c r="DD73" s="847"/>
      <c r="DE73" s="847"/>
      <c r="DF73" s="847"/>
      <c r="DG73" s="847"/>
      <c r="DH73" s="847"/>
      <c r="DI73" s="847"/>
      <c r="DJ73" s="847"/>
      <c r="DK73" s="847"/>
      <c r="DL73" s="847"/>
      <c r="DM73" s="847"/>
      <c r="DN73" s="847"/>
      <c r="DO73" s="847"/>
      <c r="DP73" s="847"/>
      <c r="DQ73" s="847"/>
    </row>
    <row r="74" spans="1:121" ht="18.75" thickBot="1" x14ac:dyDescent="0.3">
      <c r="E74" s="1267" t="s">
        <v>293</v>
      </c>
      <c r="F74" s="1267"/>
      <c r="G74" s="1267"/>
      <c r="H74" s="1267"/>
      <c r="I74" s="1267"/>
      <c r="J74" s="1267"/>
      <c r="K74" s="1267"/>
      <c r="L74" s="1267"/>
      <c r="M74" s="40">
        <f>SUM(M72:M73)</f>
        <v>500</v>
      </c>
      <c r="N74" s="41">
        <f t="shared" ref="N74:AA74" si="78">SUM(N72:N73)</f>
        <v>0</v>
      </c>
      <c r="O74" s="41">
        <f t="shared" si="78"/>
        <v>500</v>
      </c>
      <c r="P74" s="41">
        <f t="shared" si="78"/>
        <v>0</v>
      </c>
      <c r="Q74" s="41">
        <f t="shared" si="78"/>
        <v>0</v>
      </c>
      <c r="R74" s="41">
        <f t="shared" si="78"/>
        <v>13500</v>
      </c>
      <c r="S74" s="41">
        <f t="shared" si="78"/>
        <v>0</v>
      </c>
      <c r="T74" s="41">
        <f t="shared" si="78"/>
        <v>0</v>
      </c>
      <c r="U74" s="41">
        <f t="shared" si="78"/>
        <v>16000</v>
      </c>
      <c r="V74" s="41">
        <f t="shared" si="78"/>
        <v>0</v>
      </c>
      <c r="W74" s="41">
        <f t="shared" si="78"/>
        <v>0</v>
      </c>
      <c r="X74" s="41">
        <f t="shared" si="78"/>
        <v>10000</v>
      </c>
      <c r="Y74" s="41">
        <f t="shared" si="78"/>
        <v>0</v>
      </c>
      <c r="Z74" s="41">
        <f t="shared" si="78"/>
        <v>0</v>
      </c>
      <c r="AA74" s="42">
        <f t="shared" si="78"/>
        <v>0</v>
      </c>
    </row>
    <row r="76" spans="1:121" ht="13.5" thickBot="1" x14ac:dyDescent="0.25"/>
    <row r="77" spans="1:121" s="239" customFormat="1" ht="25.5" customHeight="1" x14ac:dyDescent="0.25">
      <c r="A77" s="35">
        <v>210</v>
      </c>
      <c r="B77" s="222">
        <v>3635</v>
      </c>
      <c r="C77" s="223">
        <v>6119</v>
      </c>
      <c r="D77" s="224"/>
      <c r="E77" s="225" t="s">
        <v>58</v>
      </c>
      <c r="F77" s="226"/>
      <c r="G77" s="227">
        <v>400</v>
      </c>
      <c r="H77" s="227">
        <v>2010</v>
      </c>
      <c r="I77" s="228">
        <v>2020</v>
      </c>
      <c r="J77" s="229">
        <f>K77+L77+M77+SUM(R77:AA77)</f>
        <v>7283</v>
      </c>
      <c r="K77" s="230">
        <v>1283</v>
      </c>
      <c r="L77" s="231">
        <v>0</v>
      </c>
      <c r="M77" s="232">
        <f>SUM(N77:Q77)</f>
        <v>1500</v>
      </c>
      <c r="N77" s="233">
        <v>0</v>
      </c>
      <c r="O77" s="234">
        <v>1500</v>
      </c>
      <c r="P77" s="235">
        <v>0</v>
      </c>
      <c r="Q77" s="236">
        <v>0</v>
      </c>
      <c r="R77" s="237">
        <v>1500</v>
      </c>
      <c r="S77" s="235">
        <v>0</v>
      </c>
      <c r="T77" s="236">
        <v>0</v>
      </c>
      <c r="U77" s="237">
        <v>1500</v>
      </c>
      <c r="V77" s="235">
        <v>0</v>
      </c>
      <c r="W77" s="236">
        <v>0</v>
      </c>
      <c r="X77" s="237">
        <v>1500</v>
      </c>
      <c r="Y77" s="235">
        <v>0</v>
      </c>
      <c r="Z77" s="236">
        <v>0</v>
      </c>
      <c r="AA77" s="238">
        <v>0</v>
      </c>
      <c r="AB77" s="170"/>
      <c r="AC77" s="170"/>
      <c r="AD77" s="170"/>
      <c r="AE77" s="170"/>
      <c r="AF77" s="170"/>
      <c r="AG77" s="170"/>
      <c r="AH77" s="170"/>
      <c r="AI77" s="170"/>
      <c r="AJ77" s="170"/>
      <c r="AK77" s="170"/>
      <c r="AL77" s="170"/>
      <c r="AM77" s="170"/>
      <c r="AN77" s="170"/>
      <c r="AO77" s="170"/>
      <c r="AP77" s="170"/>
      <c r="AQ77" s="170"/>
    </row>
    <row r="78" spans="1:121" s="209" customFormat="1" ht="47.25" customHeight="1" thickBot="1" x14ac:dyDescent="0.3">
      <c r="A78" s="35">
        <v>210</v>
      </c>
      <c r="B78" s="222">
        <v>3635</v>
      </c>
      <c r="C78" s="223">
        <v>6119</v>
      </c>
      <c r="D78" s="240"/>
      <c r="E78" s="241" t="s">
        <v>59</v>
      </c>
      <c r="F78" s="242"/>
      <c r="G78" s="243">
        <v>400</v>
      </c>
      <c r="H78" s="243">
        <v>2010</v>
      </c>
      <c r="I78" s="244">
        <v>2020</v>
      </c>
      <c r="J78" s="245">
        <f>K78+L78+M78+SUM(R78:AA78)</f>
        <v>6000</v>
      </c>
      <c r="K78" s="246">
        <v>0</v>
      </c>
      <c r="L78" s="247">
        <v>0</v>
      </c>
      <c r="M78" s="325">
        <f>SUM(N78:Q78)</f>
        <v>1500</v>
      </c>
      <c r="N78" s="108">
        <v>0</v>
      </c>
      <c r="O78" s="326">
        <v>1500</v>
      </c>
      <c r="P78" s="109">
        <v>0</v>
      </c>
      <c r="Q78" s="327">
        <v>0</v>
      </c>
      <c r="R78" s="110">
        <v>1500</v>
      </c>
      <c r="S78" s="109">
        <v>0</v>
      </c>
      <c r="T78" s="327">
        <v>0</v>
      </c>
      <c r="U78" s="110">
        <v>1500</v>
      </c>
      <c r="V78" s="109">
        <v>0</v>
      </c>
      <c r="W78" s="327">
        <v>0</v>
      </c>
      <c r="X78" s="110">
        <v>1500</v>
      </c>
      <c r="Y78" s="109">
        <v>0</v>
      </c>
      <c r="Z78" s="327">
        <v>0</v>
      </c>
      <c r="AA78" s="267">
        <v>0</v>
      </c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</row>
    <row r="79" spans="1:121" ht="18.75" thickBot="1" x14ac:dyDescent="0.3">
      <c r="E79" s="1268" t="s">
        <v>76</v>
      </c>
      <c r="F79" s="1267"/>
      <c r="G79" s="1267"/>
      <c r="H79" s="1267"/>
      <c r="I79" s="1267"/>
      <c r="J79" s="1267"/>
      <c r="K79" s="1267"/>
      <c r="L79" s="1267"/>
      <c r="M79" s="40">
        <f>SUM(M77:M78)</f>
        <v>3000</v>
      </c>
      <c r="N79" s="41">
        <f t="shared" ref="N79:AA79" si="79">SUM(N77:N78)</f>
        <v>0</v>
      </c>
      <c r="O79" s="41">
        <f t="shared" si="79"/>
        <v>3000</v>
      </c>
      <c r="P79" s="41">
        <f t="shared" si="79"/>
        <v>0</v>
      </c>
      <c r="Q79" s="41">
        <f t="shared" si="79"/>
        <v>0</v>
      </c>
      <c r="R79" s="41">
        <f t="shared" si="79"/>
        <v>3000</v>
      </c>
      <c r="S79" s="41">
        <f t="shared" si="79"/>
        <v>0</v>
      </c>
      <c r="T79" s="41">
        <f t="shared" si="79"/>
        <v>0</v>
      </c>
      <c r="U79" s="41">
        <f t="shared" si="79"/>
        <v>3000</v>
      </c>
      <c r="V79" s="41">
        <f t="shared" si="79"/>
        <v>0</v>
      </c>
      <c r="W79" s="41">
        <f t="shared" si="79"/>
        <v>0</v>
      </c>
      <c r="X79" s="41">
        <f t="shared" si="79"/>
        <v>3000</v>
      </c>
      <c r="Y79" s="41">
        <f t="shared" si="79"/>
        <v>0</v>
      </c>
      <c r="Z79" s="41">
        <f t="shared" si="79"/>
        <v>0</v>
      </c>
      <c r="AA79" s="42">
        <f t="shared" si="79"/>
        <v>0</v>
      </c>
    </row>
    <row r="80" spans="1:121" ht="13.5" thickBot="1" x14ac:dyDescent="0.25"/>
    <row r="81" spans="1:121" s="365" customFormat="1" ht="30.75" customHeight="1" x14ac:dyDescent="0.25">
      <c r="A81" s="35">
        <v>230</v>
      </c>
      <c r="B81" s="788">
        <v>1014</v>
      </c>
      <c r="C81" s="364">
        <v>6121</v>
      </c>
      <c r="D81" s="811">
        <v>8195</v>
      </c>
      <c r="E81" s="812" t="s">
        <v>81</v>
      </c>
      <c r="F81" s="813" t="s">
        <v>82</v>
      </c>
      <c r="G81" s="814">
        <v>400</v>
      </c>
      <c r="H81" s="814">
        <v>2015</v>
      </c>
      <c r="I81" s="815">
        <v>2018</v>
      </c>
      <c r="J81" s="89">
        <f>K81+L81+M81+SUM(R81:AA81)</f>
        <v>10000</v>
      </c>
      <c r="K81" s="816">
        <v>0</v>
      </c>
      <c r="L81" s="817">
        <v>264</v>
      </c>
      <c r="M81" s="90">
        <f>N81+O81+P81+Q81</f>
        <v>4736</v>
      </c>
      <c r="N81" s="91">
        <v>736</v>
      </c>
      <c r="O81" s="805">
        <v>4000</v>
      </c>
      <c r="P81" s="818">
        <v>0</v>
      </c>
      <c r="Q81" s="797">
        <v>0</v>
      </c>
      <c r="R81" s="92">
        <v>5000</v>
      </c>
      <c r="S81" s="798">
        <v>0</v>
      </c>
      <c r="T81" s="799">
        <v>0</v>
      </c>
      <c r="U81" s="93">
        <v>0</v>
      </c>
      <c r="V81" s="798">
        <v>0</v>
      </c>
      <c r="W81" s="797"/>
      <c r="X81" s="92">
        <v>0</v>
      </c>
      <c r="Y81" s="798">
        <v>0</v>
      </c>
      <c r="Z81" s="797">
        <v>0</v>
      </c>
      <c r="AA81" s="89">
        <v>0</v>
      </c>
      <c r="AB81"/>
      <c r="AC81"/>
      <c r="AD81"/>
      <c r="AE81"/>
      <c r="AF81"/>
      <c r="AG81"/>
      <c r="AH81"/>
      <c r="AI81"/>
      <c r="AJ81" s="344"/>
      <c r="AK81" s="344"/>
      <c r="AL81" s="344"/>
      <c r="AM81" s="344"/>
      <c r="AN81" s="344"/>
      <c r="AO81" s="344"/>
      <c r="AP81" s="344"/>
      <c r="AQ81" s="344"/>
      <c r="AR81" s="329"/>
      <c r="AS81" s="329"/>
      <c r="AT81" s="329"/>
      <c r="AU81" s="329"/>
      <c r="AV81" s="329"/>
      <c r="AW81" s="329"/>
      <c r="AX81" s="329"/>
      <c r="AY81" s="329"/>
      <c r="AZ81" s="329"/>
      <c r="BA81" s="329"/>
      <c r="BB81" s="329"/>
      <c r="BC81" s="329"/>
      <c r="BD81" s="329"/>
      <c r="BE81" s="329"/>
      <c r="BF81" s="329"/>
      <c r="BG81" s="329"/>
      <c r="BH81" s="329"/>
      <c r="BI81" s="329"/>
      <c r="BJ81" s="329"/>
      <c r="BK81" s="329"/>
      <c r="BL81" s="329"/>
      <c r="BM81" s="329"/>
      <c r="BN81" s="329"/>
      <c r="BO81" s="329"/>
      <c r="BP81" s="329"/>
      <c r="BQ81" s="329"/>
      <c r="BR81" s="329"/>
      <c r="BS81" s="329"/>
      <c r="BT81" s="329"/>
      <c r="BU81" s="329"/>
      <c r="BV81" s="329"/>
      <c r="BW81" s="329"/>
      <c r="BX81" s="329"/>
      <c r="BY81" s="329"/>
      <c r="BZ81" s="329"/>
      <c r="CA81" s="329"/>
      <c r="CB81" s="329"/>
      <c r="CC81" s="329"/>
      <c r="CD81" s="329"/>
      <c r="CE81" s="329"/>
      <c r="CF81" s="329"/>
      <c r="CG81" s="329"/>
      <c r="CH81" s="329"/>
      <c r="CI81" s="329"/>
      <c r="CJ81" s="329"/>
      <c r="CK81" s="329"/>
      <c r="CL81" s="329"/>
      <c r="CM81" s="329"/>
      <c r="CN81" s="329"/>
      <c r="CO81" s="329"/>
      <c r="CP81" s="329"/>
      <c r="CQ81" s="329"/>
      <c r="CR81" s="329"/>
      <c r="CS81" s="329"/>
      <c r="CT81" s="329"/>
      <c r="CU81" s="329"/>
      <c r="CV81" s="329"/>
      <c r="CW81" s="329"/>
      <c r="CX81" s="329"/>
      <c r="CY81" s="329"/>
      <c r="CZ81" s="329"/>
      <c r="DA81" s="329"/>
      <c r="DB81" s="329"/>
      <c r="DC81" s="329"/>
      <c r="DD81" s="329"/>
      <c r="DE81" s="329"/>
      <c r="DF81" s="329"/>
      <c r="DG81" s="329"/>
      <c r="DH81" s="329"/>
      <c r="DI81" s="329"/>
      <c r="DJ81" s="329"/>
      <c r="DK81" s="329"/>
      <c r="DL81" s="329"/>
      <c r="DM81" s="329"/>
      <c r="DN81" s="329"/>
      <c r="DO81" s="329"/>
      <c r="DP81" s="329"/>
      <c r="DQ81" s="329"/>
    </row>
    <row r="82" spans="1:121" ht="20.25" customHeight="1" x14ac:dyDescent="0.25">
      <c r="A82" s="33">
        <v>230</v>
      </c>
      <c r="B82" s="43">
        <v>2212</v>
      </c>
      <c r="C82" s="44">
        <v>6121</v>
      </c>
      <c r="D82" s="52">
        <v>3069</v>
      </c>
      <c r="E82" s="396" t="s">
        <v>83</v>
      </c>
      <c r="F82" s="453" t="s">
        <v>84</v>
      </c>
      <c r="G82" s="79">
        <v>400</v>
      </c>
      <c r="H82" s="79">
        <v>2008</v>
      </c>
      <c r="I82" s="454">
        <v>2018</v>
      </c>
      <c r="J82" s="45">
        <f t="shared" ref="J82:J99" si="80">K82+L82+M82+SUM(R82:AA82)</f>
        <v>63370</v>
      </c>
      <c r="K82" s="455">
        <v>2903</v>
      </c>
      <c r="L82" s="467">
        <v>36</v>
      </c>
      <c r="M82" s="371">
        <f>N82+O82+P82+Q82</f>
        <v>198</v>
      </c>
      <c r="N82" s="46">
        <v>198</v>
      </c>
      <c r="O82" s="47">
        <v>0</v>
      </c>
      <c r="P82" s="372">
        <v>0</v>
      </c>
      <c r="Q82" s="376">
        <v>0</v>
      </c>
      <c r="R82" s="374">
        <v>45233</v>
      </c>
      <c r="S82" s="375">
        <v>0</v>
      </c>
      <c r="T82" s="376">
        <v>0</v>
      </c>
      <c r="U82" s="377">
        <v>15000</v>
      </c>
      <c r="V82" s="375">
        <v>0</v>
      </c>
      <c r="W82" s="376">
        <v>0</v>
      </c>
      <c r="X82" s="377">
        <v>0</v>
      </c>
      <c r="Y82" s="375">
        <v>0</v>
      </c>
      <c r="Z82" s="376">
        <v>0</v>
      </c>
      <c r="AA82" s="385">
        <v>0</v>
      </c>
      <c r="AB82" s="378"/>
      <c r="AC82" s="378"/>
      <c r="AD82" s="378"/>
      <c r="AE82" s="379"/>
      <c r="AJ82" s="344"/>
      <c r="AK82" s="344"/>
      <c r="AL82" s="344"/>
      <c r="AM82" s="344"/>
      <c r="AN82" s="344"/>
      <c r="AO82" s="344"/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  <c r="BJ82" s="344"/>
      <c r="BK82" s="344"/>
      <c r="BL82" s="344"/>
      <c r="BM82" s="344"/>
      <c r="BN82" s="344"/>
      <c r="BO82" s="344"/>
      <c r="BP82" s="344"/>
      <c r="BQ82" s="344"/>
      <c r="BR82" s="344"/>
      <c r="BS82" s="344"/>
      <c r="BT82" s="344"/>
      <c r="BU82" s="344"/>
      <c r="BV82" s="344"/>
      <c r="BW82" s="344"/>
      <c r="BX82" s="344"/>
      <c r="BY82" s="344"/>
      <c r="BZ82" s="344"/>
      <c r="CA82" s="344"/>
      <c r="CB82" s="344"/>
      <c r="CC82" s="344"/>
      <c r="CD82" s="344"/>
      <c r="CE82" s="344"/>
      <c r="CF82" s="344"/>
      <c r="CG82" s="344"/>
      <c r="CH82" s="344"/>
      <c r="CI82" s="344"/>
      <c r="CJ82" s="344"/>
      <c r="CK82" s="344"/>
      <c r="CL82" s="344"/>
      <c r="CM82" s="344"/>
      <c r="CN82" s="344"/>
      <c r="CO82" s="344"/>
      <c r="CP82" s="344"/>
      <c r="CQ82" s="344"/>
      <c r="CR82" s="344"/>
      <c r="CS82" s="344"/>
      <c r="CT82" s="344"/>
      <c r="CU82" s="344"/>
      <c r="CV82" s="344"/>
      <c r="CW82" s="344"/>
      <c r="CX82" s="344"/>
      <c r="CY82" s="344"/>
      <c r="CZ82" s="344"/>
      <c r="DA82" s="344"/>
      <c r="DB82" s="344"/>
      <c r="DC82" s="344"/>
      <c r="DD82" s="344"/>
      <c r="DE82" s="344"/>
      <c r="DF82" s="344"/>
      <c r="DG82" s="344"/>
      <c r="DH82" s="344"/>
      <c r="DI82" s="344"/>
      <c r="DJ82" s="344"/>
      <c r="DK82" s="344"/>
      <c r="DL82" s="344"/>
      <c r="DM82" s="344"/>
      <c r="DN82" s="344"/>
      <c r="DO82" s="344"/>
      <c r="DP82" s="344"/>
      <c r="DQ82" s="344"/>
    </row>
    <row r="83" spans="1:121" ht="30.75" customHeight="1" x14ac:dyDescent="0.25">
      <c r="A83" s="33">
        <v>230</v>
      </c>
      <c r="B83" s="43">
        <v>2212</v>
      </c>
      <c r="C83" s="44">
        <v>6121</v>
      </c>
      <c r="D83" s="380">
        <v>3106</v>
      </c>
      <c r="E83" s="381" t="s">
        <v>85</v>
      </c>
      <c r="F83" s="382" t="s">
        <v>35</v>
      </c>
      <c r="G83" s="383">
        <v>400</v>
      </c>
      <c r="H83" s="383">
        <v>2015</v>
      </c>
      <c r="I83" s="384">
        <v>2017</v>
      </c>
      <c r="J83" s="45">
        <f t="shared" si="80"/>
        <v>19800</v>
      </c>
      <c r="K83" s="369">
        <v>0</v>
      </c>
      <c r="L83" s="370">
        <v>16866</v>
      </c>
      <c r="M83" s="371">
        <f>N83+O83+P83+Q83</f>
        <v>2934</v>
      </c>
      <c r="N83" s="46">
        <v>2934</v>
      </c>
      <c r="O83" s="47">
        <v>0</v>
      </c>
      <c r="P83" s="372">
        <v>0</v>
      </c>
      <c r="Q83" s="376">
        <v>0</v>
      </c>
      <c r="R83" s="374">
        <v>0</v>
      </c>
      <c r="S83" s="375">
        <v>0</v>
      </c>
      <c r="T83" s="376">
        <v>0</v>
      </c>
      <c r="U83" s="377">
        <v>0</v>
      </c>
      <c r="V83" s="375">
        <v>0</v>
      </c>
      <c r="W83" s="376">
        <v>0</v>
      </c>
      <c r="X83" s="377">
        <v>0</v>
      </c>
      <c r="Y83" s="375">
        <v>0</v>
      </c>
      <c r="Z83" s="376">
        <v>0</v>
      </c>
      <c r="AA83" s="385">
        <v>0</v>
      </c>
      <c r="AB83" s="378"/>
      <c r="AC83" s="378"/>
      <c r="AD83" s="378"/>
      <c r="AE83" s="379"/>
      <c r="AJ83" s="344"/>
      <c r="AK83" s="344"/>
      <c r="AL83" s="344"/>
      <c r="AM83" s="344"/>
      <c r="AN83" s="344"/>
      <c r="AO83" s="344"/>
      <c r="AP83" s="344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  <c r="BJ83" s="344"/>
      <c r="BK83" s="344"/>
      <c r="BL83" s="344"/>
      <c r="BM83" s="344"/>
      <c r="BN83" s="344"/>
      <c r="BO83" s="344"/>
      <c r="BP83" s="344"/>
      <c r="BQ83" s="344"/>
      <c r="BR83" s="344"/>
      <c r="BS83" s="344"/>
      <c r="BT83" s="344"/>
      <c r="BU83" s="344"/>
      <c r="BV83" s="344"/>
      <c r="BW83" s="344"/>
      <c r="BX83" s="344"/>
      <c r="BY83" s="344"/>
      <c r="BZ83" s="344"/>
      <c r="CA83" s="344"/>
      <c r="CB83" s="344"/>
      <c r="CC83" s="344"/>
      <c r="CD83" s="344"/>
      <c r="CE83" s="344"/>
      <c r="CF83" s="344"/>
      <c r="CG83" s="344"/>
      <c r="CH83" s="344"/>
      <c r="CI83" s="344"/>
      <c r="CJ83" s="344"/>
      <c r="CK83" s="344"/>
      <c r="CL83" s="344"/>
      <c r="CM83" s="344"/>
      <c r="CN83" s="344"/>
      <c r="CO83" s="344"/>
      <c r="CP83" s="344"/>
      <c r="CQ83" s="344"/>
      <c r="CR83" s="344"/>
      <c r="CS83" s="344"/>
      <c r="CT83" s="344"/>
      <c r="CU83" s="344"/>
      <c r="CV83" s="344"/>
      <c r="CW83" s="344"/>
      <c r="CX83" s="344"/>
      <c r="CY83" s="344"/>
      <c r="CZ83" s="344"/>
      <c r="DA83" s="344"/>
      <c r="DB83" s="344"/>
      <c r="DC83" s="344"/>
      <c r="DD83" s="344"/>
      <c r="DE83" s="344"/>
      <c r="DF83" s="344"/>
      <c r="DG83" s="344"/>
      <c r="DH83" s="344"/>
      <c r="DI83" s="344"/>
      <c r="DJ83" s="344"/>
      <c r="DK83" s="344"/>
      <c r="DL83" s="344"/>
      <c r="DM83" s="344"/>
      <c r="DN83" s="344"/>
      <c r="DO83" s="344"/>
      <c r="DP83" s="344"/>
      <c r="DQ83" s="344"/>
    </row>
    <row r="84" spans="1:121" ht="33.75" customHeight="1" x14ac:dyDescent="0.25">
      <c r="A84" s="33">
        <v>230</v>
      </c>
      <c r="B84" s="43">
        <v>2212</v>
      </c>
      <c r="C84" s="44">
        <v>6121</v>
      </c>
      <c r="D84" s="49">
        <v>3115</v>
      </c>
      <c r="E84" s="386" t="s">
        <v>86</v>
      </c>
      <c r="F84" s="387" t="s">
        <v>36</v>
      </c>
      <c r="G84" s="333">
        <v>400</v>
      </c>
      <c r="H84" s="333">
        <v>2017</v>
      </c>
      <c r="I84" s="334">
        <v>2018</v>
      </c>
      <c r="J84" s="45">
        <f>K84+L84+M84+SUM(R84:AA84)</f>
        <v>10451</v>
      </c>
      <c r="K84" s="388">
        <v>795</v>
      </c>
      <c r="L84" s="389">
        <v>0</v>
      </c>
      <c r="M84" s="371">
        <f>N84+O84+P84+Q84</f>
        <v>3816</v>
      </c>
      <c r="N84" s="337">
        <v>3816</v>
      </c>
      <c r="O84" s="338">
        <v>0</v>
      </c>
      <c r="P84" s="390">
        <v>0</v>
      </c>
      <c r="Q84" s="391">
        <v>0</v>
      </c>
      <c r="R84" s="340">
        <v>5840</v>
      </c>
      <c r="S84" s="390">
        <v>0</v>
      </c>
      <c r="T84" s="392">
        <v>0</v>
      </c>
      <c r="U84" s="342">
        <v>0</v>
      </c>
      <c r="V84" s="390">
        <v>0</v>
      </c>
      <c r="W84" s="393">
        <v>0</v>
      </c>
      <c r="X84" s="340">
        <v>0</v>
      </c>
      <c r="Y84" s="393">
        <v>0</v>
      </c>
      <c r="Z84" s="50">
        <v>0</v>
      </c>
      <c r="AA84" s="45">
        <v>0</v>
      </c>
      <c r="AB84" s="378"/>
      <c r="AC84" s="378"/>
      <c r="AD84" s="378"/>
      <c r="AE84" s="379"/>
      <c r="AJ84" s="344"/>
      <c r="AK84" s="344"/>
      <c r="AL84" s="344"/>
      <c r="AM84" s="344"/>
      <c r="AN84" s="344"/>
      <c r="AO84" s="344"/>
      <c r="AP84" s="344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  <c r="DB84" s="344"/>
      <c r="DC84" s="344"/>
      <c r="DD84" s="344"/>
      <c r="DE84" s="344"/>
      <c r="DF84" s="344"/>
      <c r="DG84" s="344"/>
      <c r="DH84" s="344"/>
      <c r="DI84" s="344"/>
      <c r="DJ84" s="344"/>
      <c r="DK84" s="344"/>
      <c r="DL84" s="344"/>
      <c r="DM84" s="344"/>
      <c r="DN84" s="344"/>
      <c r="DO84" s="344"/>
      <c r="DP84" s="344"/>
      <c r="DQ84" s="344"/>
    </row>
    <row r="85" spans="1:121" ht="46.5" customHeight="1" x14ac:dyDescent="0.25">
      <c r="A85" s="33">
        <v>230</v>
      </c>
      <c r="B85" s="43">
        <v>2212</v>
      </c>
      <c r="C85" s="44">
        <v>6121</v>
      </c>
      <c r="D85" s="51">
        <v>3136</v>
      </c>
      <c r="E85" s="394" t="s">
        <v>87</v>
      </c>
      <c r="F85" s="366" t="s">
        <v>37</v>
      </c>
      <c r="G85" s="367">
        <v>400</v>
      </c>
      <c r="H85" s="367">
        <v>2016</v>
      </c>
      <c r="I85" s="368">
        <v>2018</v>
      </c>
      <c r="J85" s="45">
        <f t="shared" si="80"/>
        <v>25000</v>
      </c>
      <c r="K85" s="369">
        <v>0</v>
      </c>
      <c r="L85" s="370">
        <v>0</v>
      </c>
      <c r="M85" s="371">
        <f t="shared" ref="M85:M95" si="81">N85+O85+P85+Q85</f>
        <v>22000</v>
      </c>
      <c r="N85" s="46">
        <v>2000</v>
      </c>
      <c r="O85" s="47">
        <v>20000</v>
      </c>
      <c r="P85" s="372">
        <v>0</v>
      </c>
      <c r="Q85" s="376">
        <v>0</v>
      </c>
      <c r="R85" s="374">
        <v>3000</v>
      </c>
      <c r="S85" s="375">
        <v>0</v>
      </c>
      <c r="T85" s="376">
        <v>0</v>
      </c>
      <c r="U85" s="377">
        <v>0</v>
      </c>
      <c r="V85" s="375">
        <v>0</v>
      </c>
      <c r="W85" s="376">
        <v>0</v>
      </c>
      <c r="X85" s="377">
        <v>0</v>
      </c>
      <c r="Y85" s="375">
        <v>0</v>
      </c>
      <c r="Z85" s="376">
        <v>0</v>
      </c>
      <c r="AA85" s="385">
        <v>0</v>
      </c>
      <c r="AB85" s="395"/>
      <c r="AC85" s="395"/>
      <c r="AD85" s="395"/>
      <c r="AE85" s="379"/>
      <c r="AJ85" s="344"/>
      <c r="AK85" s="344"/>
      <c r="AL85" s="344"/>
      <c r="AM85" s="344"/>
      <c r="AN85" s="344"/>
      <c r="AO85" s="344"/>
      <c r="AP85" s="344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  <c r="BJ85" s="344"/>
      <c r="BK85" s="344"/>
      <c r="BL85" s="344"/>
      <c r="BM85" s="344"/>
      <c r="BN85" s="344"/>
      <c r="BO85" s="344"/>
      <c r="BP85" s="344"/>
      <c r="BQ85" s="344"/>
      <c r="BR85" s="344"/>
      <c r="BS85" s="344"/>
      <c r="BT85" s="344"/>
      <c r="BU85" s="344"/>
      <c r="BV85" s="344"/>
      <c r="BW85" s="344"/>
      <c r="BX85" s="344"/>
      <c r="BY85" s="344"/>
      <c r="BZ85" s="344"/>
      <c r="CA85" s="344"/>
      <c r="CB85" s="344"/>
      <c r="CC85" s="344"/>
      <c r="CD85" s="344"/>
      <c r="CE85" s="344"/>
      <c r="CF85" s="344"/>
      <c r="CG85" s="344"/>
      <c r="CH85" s="344"/>
      <c r="CI85" s="344"/>
      <c r="CJ85" s="344"/>
      <c r="CK85" s="344"/>
      <c r="CL85" s="344"/>
      <c r="CM85" s="344"/>
      <c r="CN85" s="344"/>
      <c r="CO85" s="344"/>
      <c r="CP85" s="344"/>
      <c r="CQ85" s="344"/>
      <c r="CR85" s="344"/>
      <c r="CS85" s="344"/>
      <c r="CT85" s="344"/>
      <c r="CU85" s="344"/>
      <c r="CV85" s="344"/>
      <c r="CW85" s="344"/>
      <c r="CX85" s="344"/>
      <c r="CY85" s="344"/>
      <c r="CZ85" s="344"/>
      <c r="DA85" s="344"/>
      <c r="DB85" s="344"/>
      <c r="DC85" s="344"/>
      <c r="DD85" s="344"/>
      <c r="DE85" s="344"/>
      <c r="DF85" s="344"/>
      <c r="DG85" s="344"/>
      <c r="DH85" s="344"/>
      <c r="DI85" s="344"/>
      <c r="DJ85" s="344"/>
      <c r="DK85" s="344"/>
      <c r="DL85" s="344"/>
      <c r="DM85" s="344"/>
      <c r="DN85" s="344"/>
      <c r="DO85" s="344"/>
      <c r="DP85" s="344"/>
      <c r="DQ85" s="344"/>
    </row>
    <row r="86" spans="1:121" ht="30" customHeight="1" x14ac:dyDescent="0.25">
      <c r="A86" s="33">
        <v>230</v>
      </c>
      <c r="B86" s="43">
        <v>2212</v>
      </c>
      <c r="C86" s="44">
        <v>6121</v>
      </c>
      <c r="D86" s="52">
        <v>3140</v>
      </c>
      <c r="E86" s="396" t="s">
        <v>88</v>
      </c>
      <c r="F86" s="366" t="s">
        <v>36</v>
      </c>
      <c r="G86" s="367">
        <v>400</v>
      </c>
      <c r="H86" s="367">
        <v>2017</v>
      </c>
      <c r="I86" s="368">
        <v>2017</v>
      </c>
      <c r="J86" s="45">
        <f t="shared" si="80"/>
        <v>31600</v>
      </c>
      <c r="K86" s="369">
        <v>0</v>
      </c>
      <c r="L86" s="370">
        <v>0</v>
      </c>
      <c r="M86" s="371">
        <f t="shared" si="81"/>
        <v>1000</v>
      </c>
      <c r="N86" s="46">
        <v>0</v>
      </c>
      <c r="O86" s="47">
        <v>1000</v>
      </c>
      <c r="P86" s="372">
        <v>0</v>
      </c>
      <c r="Q86" s="376">
        <v>0</v>
      </c>
      <c r="R86" s="374">
        <v>26600</v>
      </c>
      <c r="S86" s="375">
        <v>0</v>
      </c>
      <c r="T86" s="376">
        <v>0</v>
      </c>
      <c r="U86" s="377">
        <v>4000</v>
      </c>
      <c r="V86" s="375">
        <v>0</v>
      </c>
      <c r="W86" s="376">
        <v>0</v>
      </c>
      <c r="X86" s="377">
        <v>0</v>
      </c>
      <c r="Y86" s="375">
        <v>0</v>
      </c>
      <c r="Z86" s="376">
        <v>0</v>
      </c>
      <c r="AA86" s="385">
        <v>0</v>
      </c>
      <c r="AB86" s="378"/>
      <c r="AC86" s="378"/>
      <c r="AD86" s="378"/>
      <c r="AE86" s="379"/>
      <c r="AJ86" s="344"/>
      <c r="AK86" s="344"/>
      <c r="AL86" s="344"/>
      <c r="AM86" s="344"/>
      <c r="AN86" s="344"/>
      <c r="AO86" s="344"/>
      <c r="AP86" s="344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  <c r="BJ86" s="344"/>
      <c r="BK86" s="344"/>
      <c r="BL86" s="344"/>
      <c r="BM86" s="344"/>
      <c r="BN86" s="344"/>
      <c r="BO86" s="344"/>
      <c r="BP86" s="344"/>
      <c r="BQ86" s="344"/>
      <c r="BR86" s="344"/>
      <c r="BS86" s="344"/>
      <c r="BT86" s="344"/>
      <c r="BU86" s="344"/>
      <c r="BV86" s="344"/>
      <c r="BW86" s="344"/>
      <c r="BX86" s="344"/>
      <c r="BY86" s="344"/>
      <c r="BZ86" s="344"/>
      <c r="CA86" s="344"/>
      <c r="CB86" s="344"/>
      <c r="CC86" s="344"/>
      <c r="CD86" s="344"/>
      <c r="CE86" s="344"/>
      <c r="CF86" s="344"/>
      <c r="CG86" s="344"/>
      <c r="CH86" s="344"/>
      <c r="CI86" s="344"/>
      <c r="CJ86" s="344"/>
      <c r="CK86" s="344"/>
      <c r="CL86" s="344"/>
      <c r="CM86" s="344"/>
      <c r="CN86" s="344"/>
      <c r="CO86" s="344"/>
      <c r="CP86" s="344"/>
      <c r="CQ86" s="344"/>
      <c r="CR86" s="344"/>
      <c r="CS86" s="344"/>
      <c r="CT86" s="344"/>
      <c r="CU86" s="344"/>
      <c r="CV86" s="344"/>
      <c r="CW86" s="344"/>
      <c r="CX86" s="344"/>
      <c r="CY86" s="344"/>
      <c r="CZ86" s="344"/>
      <c r="DA86" s="344"/>
      <c r="DB86" s="344"/>
      <c r="DC86" s="344"/>
      <c r="DD86" s="344"/>
      <c r="DE86" s="344"/>
      <c r="DF86" s="344"/>
      <c r="DG86" s="344"/>
      <c r="DH86" s="344"/>
      <c r="DI86" s="344"/>
      <c r="DJ86" s="344"/>
      <c r="DK86" s="344"/>
      <c r="DL86" s="344"/>
      <c r="DM86" s="344"/>
      <c r="DN86" s="344"/>
      <c r="DO86" s="344"/>
      <c r="DP86" s="344"/>
      <c r="DQ86" s="344"/>
    </row>
    <row r="87" spans="1:121" ht="22.5" customHeight="1" x14ac:dyDescent="0.25">
      <c r="A87" s="33">
        <v>230</v>
      </c>
      <c r="B87" s="43">
        <v>2212</v>
      </c>
      <c r="C87" s="44">
        <v>6121</v>
      </c>
      <c r="D87" s="49">
        <v>3150</v>
      </c>
      <c r="E87" s="386" t="s">
        <v>89</v>
      </c>
      <c r="F87" s="366" t="s">
        <v>84</v>
      </c>
      <c r="G87" s="367">
        <v>400</v>
      </c>
      <c r="H87" s="367">
        <v>2013</v>
      </c>
      <c r="I87" s="368">
        <v>2018</v>
      </c>
      <c r="J87" s="45">
        <f t="shared" si="80"/>
        <v>93384</v>
      </c>
      <c r="K87" s="369">
        <v>1233</v>
      </c>
      <c r="L87" s="370">
        <v>9</v>
      </c>
      <c r="M87" s="371">
        <f t="shared" si="81"/>
        <v>83142</v>
      </c>
      <c r="N87" s="46">
        <v>27142</v>
      </c>
      <c r="O87" s="47">
        <v>0</v>
      </c>
      <c r="P87" s="372">
        <v>0</v>
      </c>
      <c r="Q87" s="373">
        <v>56000</v>
      </c>
      <c r="R87" s="374">
        <v>9000</v>
      </c>
      <c r="S87" s="375">
        <v>0</v>
      </c>
      <c r="T87" s="376">
        <v>0</v>
      </c>
      <c r="U87" s="377">
        <v>0</v>
      </c>
      <c r="V87" s="375">
        <v>0</v>
      </c>
      <c r="W87" s="376">
        <v>0</v>
      </c>
      <c r="X87" s="377">
        <v>0</v>
      </c>
      <c r="Y87" s="375">
        <v>0</v>
      </c>
      <c r="Z87" s="376">
        <v>0</v>
      </c>
      <c r="AA87" s="385">
        <v>0</v>
      </c>
      <c r="AB87" s="378"/>
      <c r="AC87" s="378"/>
      <c r="AD87" s="378"/>
      <c r="AE87" s="379"/>
      <c r="AJ87" s="344"/>
      <c r="AK87" s="344"/>
      <c r="AL87" s="344"/>
      <c r="AM87" s="344"/>
      <c r="AN87" s="344"/>
      <c r="AO87" s="344"/>
      <c r="AP87" s="344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  <c r="BJ87" s="344"/>
      <c r="BK87" s="344"/>
      <c r="BL87" s="344"/>
      <c r="BM87" s="344"/>
      <c r="BN87" s="344"/>
      <c r="BO87" s="344"/>
      <c r="BP87" s="344"/>
      <c r="BQ87" s="344"/>
      <c r="BR87" s="344"/>
      <c r="BS87" s="344"/>
      <c r="BT87" s="344"/>
      <c r="BU87" s="344"/>
      <c r="BV87" s="344"/>
      <c r="BW87" s="344"/>
      <c r="BX87" s="344"/>
      <c r="BY87" s="344"/>
      <c r="BZ87" s="344"/>
      <c r="CA87" s="344"/>
      <c r="CB87" s="344"/>
      <c r="CC87" s="344"/>
      <c r="CD87" s="344"/>
      <c r="CE87" s="344"/>
      <c r="CF87" s="344"/>
      <c r="CG87" s="344"/>
      <c r="CH87" s="344"/>
      <c r="CI87" s="344"/>
      <c r="CJ87" s="344"/>
      <c r="CK87" s="344"/>
      <c r="CL87" s="344"/>
      <c r="CM87" s="344"/>
      <c r="CN87" s="344"/>
      <c r="CO87" s="344"/>
      <c r="CP87" s="344"/>
      <c r="CQ87" s="344"/>
      <c r="CR87" s="344"/>
      <c r="CS87" s="344"/>
      <c r="CT87" s="344"/>
      <c r="CU87" s="344"/>
      <c r="CV87" s="344"/>
      <c r="CW87" s="344"/>
      <c r="CX87" s="344"/>
      <c r="CY87" s="344"/>
      <c r="CZ87" s="344"/>
      <c r="DA87" s="344"/>
      <c r="DB87" s="344"/>
      <c r="DC87" s="344"/>
      <c r="DD87" s="344"/>
      <c r="DE87" s="344"/>
      <c r="DF87" s="344"/>
      <c r="DG87" s="344"/>
      <c r="DH87" s="344"/>
      <c r="DI87" s="344"/>
      <c r="DJ87" s="344"/>
      <c r="DK87" s="344"/>
      <c r="DL87" s="344"/>
      <c r="DM87" s="344"/>
      <c r="DN87" s="344"/>
      <c r="DO87" s="344"/>
      <c r="DP87" s="344"/>
      <c r="DQ87" s="344"/>
    </row>
    <row r="88" spans="1:121" ht="23.25" customHeight="1" x14ac:dyDescent="0.25">
      <c r="A88" s="33">
        <v>230</v>
      </c>
      <c r="B88" s="43">
        <v>2212</v>
      </c>
      <c r="C88" s="785">
        <v>6121</v>
      </c>
      <c r="D88" s="52">
        <v>3163</v>
      </c>
      <c r="E88" s="397" t="s">
        <v>90</v>
      </c>
      <c r="F88" s="366" t="s">
        <v>38</v>
      </c>
      <c r="G88" s="367">
        <v>400</v>
      </c>
      <c r="H88" s="367">
        <v>2014</v>
      </c>
      <c r="I88" s="368">
        <v>2017</v>
      </c>
      <c r="J88" s="45">
        <f t="shared" si="80"/>
        <v>3805</v>
      </c>
      <c r="K88" s="369">
        <v>133</v>
      </c>
      <c r="L88" s="370">
        <v>0</v>
      </c>
      <c r="M88" s="371">
        <f t="shared" si="81"/>
        <v>3672</v>
      </c>
      <c r="N88" s="46">
        <v>172</v>
      </c>
      <c r="O88" s="47">
        <v>3500</v>
      </c>
      <c r="P88" s="372">
        <v>0</v>
      </c>
      <c r="Q88" s="376">
        <v>0</v>
      </c>
      <c r="R88" s="374">
        <v>0</v>
      </c>
      <c r="S88" s="375">
        <v>0</v>
      </c>
      <c r="T88" s="376">
        <v>0</v>
      </c>
      <c r="U88" s="377">
        <v>0</v>
      </c>
      <c r="V88" s="375">
        <v>0</v>
      </c>
      <c r="W88" s="376">
        <v>0</v>
      </c>
      <c r="X88" s="377">
        <v>0</v>
      </c>
      <c r="Y88" s="375">
        <v>0</v>
      </c>
      <c r="Z88" s="376">
        <v>0</v>
      </c>
      <c r="AA88" s="385">
        <v>0</v>
      </c>
      <c r="AB88" s="378"/>
      <c r="AC88" s="378"/>
      <c r="AD88" s="378"/>
      <c r="AE88" s="379"/>
      <c r="AJ88" s="344"/>
      <c r="AK88" s="344"/>
      <c r="AL88" s="344"/>
      <c r="AM88" s="344"/>
      <c r="AN88" s="344"/>
      <c r="AO88" s="344"/>
      <c r="AP88" s="344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  <c r="BJ88" s="344"/>
      <c r="BK88" s="344"/>
      <c r="BL88" s="344"/>
      <c r="BM88" s="344"/>
      <c r="BN88" s="344"/>
      <c r="BO88" s="344"/>
      <c r="BP88" s="344"/>
      <c r="BQ88" s="344"/>
      <c r="BR88" s="344"/>
      <c r="BS88" s="344"/>
      <c r="BT88" s="344"/>
      <c r="BU88" s="344"/>
      <c r="BV88" s="344"/>
      <c r="BW88" s="344"/>
      <c r="BX88" s="344"/>
      <c r="BY88" s="344"/>
      <c r="BZ88" s="344"/>
      <c r="CA88" s="344"/>
      <c r="CB88" s="344"/>
      <c r="CC88" s="344"/>
      <c r="CD88" s="344"/>
      <c r="CE88" s="344"/>
      <c r="CF88" s="344"/>
      <c r="CG88" s="344"/>
      <c r="CH88" s="344"/>
      <c r="CI88" s="344"/>
      <c r="CJ88" s="344"/>
      <c r="CK88" s="344"/>
      <c r="CL88" s="344"/>
      <c r="CM88" s="344"/>
      <c r="CN88" s="344"/>
      <c r="CO88" s="344"/>
      <c r="CP88" s="344"/>
      <c r="CQ88" s="344"/>
      <c r="CR88" s="344"/>
      <c r="CS88" s="344"/>
      <c r="CT88" s="344"/>
      <c r="CU88" s="344"/>
      <c r="CV88" s="344"/>
      <c r="CW88" s="344"/>
      <c r="CX88" s="344"/>
      <c r="CY88" s="344"/>
      <c r="CZ88" s="344"/>
      <c r="DA88" s="344"/>
      <c r="DB88" s="344"/>
      <c r="DC88" s="344"/>
      <c r="DD88" s="344"/>
      <c r="DE88" s="344"/>
      <c r="DF88" s="344"/>
      <c r="DG88" s="344"/>
      <c r="DH88" s="344"/>
      <c r="DI88" s="344"/>
      <c r="DJ88" s="344"/>
      <c r="DK88" s="344"/>
      <c r="DL88" s="344"/>
      <c r="DM88" s="344"/>
      <c r="DN88" s="344"/>
      <c r="DO88" s="344"/>
      <c r="DP88" s="344"/>
      <c r="DQ88" s="344"/>
    </row>
    <row r="89" spans="1:121" ht="31.5" customHeight="1" x14ac:dyDescent="0.25">
      <c r="A89" s="33">
        <v>230</v>
      </c>
      <c r="B89" s="43">
        <v>2212</v>
      </c>
      <c r="C89" s="44">
        <v>6121</v>
      </c>
      <c r="D89" s="380">
        <v>3165</v>
      </c>
      <c r="E89" s="381" t="s">
        <v>91</v>
      </c>
      <c r="F89" s="366" t="s">
        <v>84</v>
      </c>
      <c r="G89" s="367">
        <v>400</v>
      </c>
      <c r="H89" s="367">
        <v>2015</v>
      </c>
      <c r="I89" s="368">
        <v>2017</v>
      </c>
      <c r="J89" s="45">
        <f t="shared" si="80"/>
        <v>523</v>
      </c>
      <c r="K89" s="369">
        <v>0</v>
      </c>
      <c r="L89" s="370">
        <v>16</v>
      </c>
      <c r="M89" s="371">
        <f t="shared" si="81"/>
        <v>507</v>
      </c>
      <c r="N89" s="46">
        <v>507</v>
      </c>
      <c r="O89" s="47">
        <v>0</v>
      </c>
      <c r="P89" s="372">
        <v>0</v>
      </c>
      <c r="Q89" s="376">
        <v>0</v>
      </c>
      <c r="R89" s="374">
        <v>0</v>
      </c>
      <c r="S89" s="375">
        <v>0</v>
      </c>
      <c r="T89" s="376">
        <v>0</v>
      </c>
      <c r="U89" s="377">
        <v>0</v>
      </c>
      <c r="V89" s="375">
        <v>0</v>
      </c>
      <c r="W89" s="376">
        <v>0</v>
      </c>
      <c r="X89" s="377">
        <v>0</v>
      </c>
      <c r="Y89" s="375">
        <v>0</v>
      </c>
      <c r="Z89" s="376">
        <v>0</v>
      </c>
      <c r="AA89" s="385">
        <v>0</v>
      </c>
      <c r="AB89" s="378"/>
      <c r="AC89" s="378"/>
      <c r="AD89" s="378"/>
      <c r="AE89" s="379"/>
      <c r="AJ89" s="344"/>
      <c r="AK89" s="344"/>
      <c r="AL89" s="344"/>
      <c r="AM89" s="344"/>
      <c r="AN89" s="344"/>
      <c r="AO89" s="344"/>
      <c r="AP89" s="344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  <c r="BJ89" s="344"/>
      <c r="BK89" s="344"/>
      <c r="BL89" s="344"/>
      <c r="BM89" s="344"/>
      <c r="BN89" s="344"/>
      <c r="BO89" s="344"/>
      <c r="BP89" s="344"/>
      <c r="BQ89" s="344"/>
      <c r="BR89" s="344"/>
      <c r="BS89" s="344"/>
      <c r="BT89" s="344"/>
      <c r="BU89" s="344"/>
      <c r="BV89" s="344"/>
      <c r="BW89" s="344"/>
      <c r="BX89" s="344"/>
      <c r="BY89" s="344"/>
      <c r="BZ89" s="344"/>
      <c r="CA89" s="344"/>
      <c r="CB89" s="344"/>
      <c r="CC89" s="344"/>
      <c r="CD89" s="344"/>
      <c r="CE89" s="344"/>
      <c r="CF89" s="344"/>
      <c r="CG89" s="344"/>
      <c r="CH89" s="344"/>
      <c r="CI89" s="344"/>
      <c r="CJ89" s="344"/>
      <c r="CK89" s="344"/>
      <c r="CL89" s="344"/>
      <c r="CM89" s="344"/>
      <c r="CN89" s="344"/>
      <c r="CO89" s="344"/>
      <c r="CP89" s="344"/>
      <c r="CQ89" s="344"/>
      <c r="CR89" s="344"/>
      <c r="CS89" s="344"/>
      <c r="CT89" s="344"/>
      <c r="CU89" s="344"/>
      <c r="CV89" s="344"/>
      <c r="CW89" s="344"/>
      <c r="CX89" s="344"/>
      <c r="CY89" s="344"/>
      <c r="CZ89" s="344"/>
      <c r="DA89" s="344"/>
      <c r="DB89" s="344"/>
      <c r="DC89" s="344"/>
      <c r="DD89" s="344"/>
      <c r="DE89" s="344"/>
      <c r="DF89" s="344"/>
      <c r="DG89" s="344"/>
      <c r="DH89" s="344"/>
      <c r="DI89" s="344"/>
      <c r="DJ89" s="344"/>
      <c r="DK89" s="344"/>
      <c r="DL89" s="344"/>
      <c r="DM89" s="344"/>
      <c r="DN89" s="344"/>
      <c r="DO89" s="344"/>
      <c r="DP89" s="344"/>
      <c r="DQ89" s="344"/>
    </row>
    <row r="90" spans="1:121" ht="30" customHeight="1" x14ac:dyDescent="0.25">
      <c r="A90" s="33">
        <v>230</v>
      </c>
      <c r="B90" s="43">
        <v>2212</v>
      </c>
      <c r="C90" s="44">
        <v>6121</v>
      </c>
      <c r="D90" s="49">
        <v>3170</v>
      </c>
      <c r="E90" s="386" t="s">
        <v>92</v>
      </c>
      <c r="F90" s="366" t="s">
        <v>84</v>
      </c>
      <c r="G90" s="367">
        <v>400</v>
      </c>
      <c r="H90" s="367">
        <v>2016</v>
      </c>
      <c r="I90" s="368">
        <v>2020</v>
      </c>
      <c r="J90" s="45">
        <f t="shared" si="80"/>
        <v>41671</v>
      </c>
      <c r="K90" s="369">
        <v>0</v>
      </c>
      <c r="L90" s="370">
        <v>287</v>
      </c>
      <c r="M90" s="371">
        <f t="shared" si="81"/>
        <v>884</v>
      </c>
      <c r="N90" s="46">
        <v>813</v>
      </c>
      <c r="O90" s="47">
        <v>0</v>
      </c>
      <c r="P90" s="372">
        <v>0</v>
      </c>
      <c r="Q90" s="373">
        <v>71</v>
      </c>
      <c r="R90" s="374">
        <v>0</v>
      </c>
      <c r="S90" s="375">
        <v>0</v>
      </c>
      <c r="T90" s="376">
        <v>0</v>
      </c>
      <c r="U90" s="377">
        <v>0</v>
      </c>
      <c r="V90" s="375">
        <v>0</v>
      </c>
      <c r="W90" s="376">
        <v>0</v>
      </c>
      <c r="X90" s="377">
        <v>40500</v>
      </c>
      <c r="Y90" s="375">
        <v>0</v>
      </c>
      <c r="Z90" s="376">
        <v>0</v>
      </c>
      <c r="AA90" s="385">
        <v>0</v>
      </c>
      <c r="AB90" s="378"/>
      <c r="AC90" s="378"/>
      <c r="AD90" s="378"/>
      <c r="AE90" s="379"/>
      <c r="AJ90" s="344"/>
      <c r="AK90" s="344"/>
      <c r="AL90" s="344"/>
      <c r="AM90" s="344"/>
      <c r="AN90" s="344"/>
      <c r="AO90" s="344"/>
      <c r="AP90" s="344"/>
      <c r="AQ90" s="344"/>
      <c r="AR90" s="344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  <c r="BJ90" s="344"/>
      <c r="BK90" s="344"/>
      <c r="BL90" s="344"/>
      <c r="BM90" s="344"/>
      <c r="BN90" s="344"/>
      <c r="BO90" s="344"/>
      <c r="BP90" s="344"/>
      <c r="BQ90" s="344"/>
      <c r="BR90" s="344"/>
      <c r="BS90" s="344"/>
      <c r="BT90" s="344"/>
      <c r="BU90" s="344"/>
      <c r="BV90" s="344"/>
      <c r="BW90" s="344"/>
      <c r="BX90" s="344"/>
      <c r="BY90" s="344"/>
      <c r="BZ90" s="344"/>
      <c r="CA90" s="344"/>
      <c r="CB90" s="344"/>
      <c r="CC90" s="344"/>
      <c r="CD90" s="344"/>
      <c r="CE90" s="344"/>
      <c r="CF90" s="344"/>
      <c r="CG90" s="344"/>
      <c r="CH90" s="344"/>
      <c r="CI90" s="344"/>
      <c r="CJ90" s="344"/>
      <c r="CK90" s="344"/>
      <c r="CL90" s="344"/>
      <c r="CM90" s="344"/>
      <c r="CN90" s="344"/>
      <c r="CO90" s="344"/>
      <c r="CP90" s="344"/>
      <c r="CQ90" s="344"/>
      <c r="CR90" s="344"/>
      <c r="CS90" s="344"/>
      <c r="CT90" s="344"/>
      <c r="CU90" s="344"/>
      <c r="CV90" s="344"/>
      <c r="CW90" s="344"/>
      <c r="CX90" s="344"/>
      <c r="CY90" s="344"/>
      <c r="CZ90" s="344"/>
      <c r="DA90" s="344"/>
      <c r="DB90" s="344"/>
      <c r="DC90" s="344"/>
      <c r="DD90" s="344"/>
      <c r="DE90" s="344"/>
      <c r="DF90" s="344"/>
      <c r="DG90" s="344"/>
      <c r="DH90" s="344"/>
      <c r="DI90" s="344"/>
      <c r="DJ90" s="344"/>
      <c r="DK90" s="344"/>
      <c r="DL90" s="344"/>
      <c r="DM90" s="344"/>
      <c r="DN90" s="344"/>
      <c r="DO90" s="344"/>
      <c r="DP90" s="344"/>
      <c r="DQ90" s="344"/>
    </row>
    <row r="91" spans="1:121" ht="21" customHeight="1" x14ac:dyDescent="0.25">
      <c r="A91" s="33">
        <v>230</v>
      </c>
      <c r="B91" s="43">
        <v>2212</v>
      </c>
      <c r="C91" s="44">
        <v>6121</v>
      </c>
      <c r="D91" s="49">
        <v>3171</v>
      </c>
      <c r="E91" s="386" t="s">
        <v>93</v>
      </c>
      <c r="F91" s="366"/>
      <c r="G91" s="367">
        <v>400</v>
      </c>
      <c r="H91" s="367">
        <v>2015</v>
      </c>
      <c r="I91" s="368">
        <v>2020</v>
      </c>
      <c r="J91" s="45">
        <f t="shared" si="80"/>
        <v>6154</v>
      </c>
      <c r="K91" s="369">
        <v>1154</v>
      </c>
      <c r="L91" s="370">
        <v>7</v>
      </c>
      <c r="M91" s="371">
        <f t="shared" si="81"/>
        <v>4993</v>
      </c>
      <c r="N91" s="46">
        <v>4993</v>
      </c>
      <c r="O91" s="47">
        <v>0</v>
      </c>
      <c r="P91" s="372">
        <v>0</v>
      </c>
      <c r="Q91" s="373">
        <v>0</v>
      </c>
      <c r="R91" s="374">
        <v>0</v>
      </c>
      <c r="S91" s="375">
        <v>0</v>
      </c>
      <c r="T91" s="376">
        <v>0</v>
      </c>
      <c r="U91" s="377">
        <v>0</v>
      </c>
      <c r="V91" s="375">
        <v>0</v>
      </c>
      <c r="W91" s="376">
        <v>0</v>
      </c>
      <c r="X91" s="377">
        <v>0</v>
      </c>
      <c r="Y91" s="375">
        <v>0</v>
      </c>
      <c r="Z91" s="376">
        <v>0</v>
      </c>
      <c r="AA91" s="385">
        <v>0</v>
      </c>
      <c r="AB91" s="378"/>
      <c r="AC91" s="378"/>
      <c r="AD91" s="378"/>
      <c r="AE91" s="379"/>
      <c r="AJ91" s="344"/>
      <c r="AK91" s="344"/>
      <c r="AL91" s="344"/>
      <c r="AM91" s="344"/>
      <c r="AN91" s="344"/>
      <c r="AO91" s="344"/>
      <c r="AP91" s="344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  <c r="BJ91" s="344"/>
      <c r="BK91" s="344"/>
      <c r="BL91" s="344"/>
      <c r="BM91" s="344"/>
      <c r="BN91" s="344"/>
      <c r="BO91" s="344"/>
      <c r="BP91" s="344"/>
      <c r="BQ91" s="344"/>
      <c r="BR91" s="344"/>
      <c r="BS91" s="344"/>
      <c r="BT91" s="344"/>
      <c r="BU91" s="344"/>
      <c r="BV91" s="344"/>
      <c r="BW91" s="344"/>
      <c r="BX91" s="344"/>
      <c r="BY91" s="344"/>
      <c r="BZ91" s="344"/>
      <c r="CA91" s="344"/>
      <c r="CB91" s="344"/>
      <c r="CC91" s="344"/>
      <c r="CD91" s="344"/>
      <c r="CE91" s="344"/>
      <c r="CF91" s="344"/>
      <c r="CG91" s="344"/>
      <c r="CH91" s="344"/>
      <c r="CI91" s="344"/>
      <c r="CJ91" s="344"/>
      <c r="CK91" s="344"/>
      <c r="CL91" s="344"/>
      <c r="CM91" s="344"/>
      <c r="CN91" s="344"/>
      <c r="CO91" s="344"/>
      <c r="CP91" s="344"/>
      <c r="CQ91" s="344"/>
      <c r="CR91" s="344"/>
      <c r="CS91" s="344"/>
      <c r="CT91" s="344"/>
      <c r="CU91" s="344"/>
      <c r="CV91" s="344"/>
      <c r="CW91" s="344"/>
      <c r="CX91" s="344"/>
      <c r="CY91" s="344"/>
      <c r="CZ91" s="344"/>
      <c r="DA91" s="344"/>
      <c r="DB91" s="344"/>
      <c r="DC91" s="344"/>
      <c r="DD91" s="344"/>
      <c r="DE91" s="344"/>
      <c r="DF91" s="344"/>
      <c r="DG91" s="344"/>
      <c r="DH91" s="344"/>
      <c r="DI91" s="344"/>
      <c r="DJ91" s="344"/>
      <c r="DK91" s="344"/>
      <c r="DL91" s="344"/>
      <c r="DM91" s="344"/>
      <c r="DN91" s="344"/>
      <c r="DO91" s="344"/>
      <c r="DP91" s="344"/>
      <c r="DQ91" s="344"/>
    </row>
    <row r="92" spans="1:121" s="5" customFormat="1" ht="23.25" customHeight="1" x14ac:dyDescent="0.25">
      <c r="A92" s="33">
        <v>230</v>
      </c>
      <c r="B92" s="43">
        <v>2212</v>
      </c>
      <c r="C92" s="44">
        <v>6121</v>
      </c>
      <c r="D92" s="52">
        <v>3172</v>
      </c>
      <c r="E92" s="397" t="s">
        <v>94</v>
      </c>
      <c r="F92" s="366" t="s">
        <v>95</v>
      </c>
      <c r="G92" s="367">
        <v>400</v>
      </c>
      <c r="H92" s="367">
        <v>2014</v>
      </c>
      <c r="I92" s="368">
        <v>2018</v>
      </c>
      <c r="J92" s="45">
        <f t="shared" si="80"/>
        <v>15996</v>
      </c>
      <c r="K92" s="369">
        <v>325</v>
      </c>
      <c r="L92" s="370">
        <v>1</v>
      </c>
      <c r="M92" s="371">
        <f t="shared" si="81"/>
        <v>5670</v>
      </c>
      <c r="N92" s="46">
        <v>170</v>
      </c>
      <c r="O92" s="47">
        <v>5500</v>
      </c>
      <c r="P92" s="372">
        <v>0</v>
      </c>
      <c r="Q92" s="376">
        <v>0</v>
      </c>
      <c r="R92" s="374">
        <v>10000</v>
      </c>
      <c r="S92" s="375">
        <v>0</v>
      </c>
      <c r="T92" s="376">
        <v>0</v>
      </c>
      <c r="U92" s="377">
        <v>0</v>
      </c>
      <c r="V92" s="375">
        <v>0</v>
      </c>
      <c r="W92" s="376">
        <v>0</v>
      </c>
      <c r="X92" s="377">
        <v>0</v>
      </c>
      <c r="Y92" s="375">
        <v>0</v>
      </c>
      <c r="Z92" s="376">
        <v>0</v>
      </c>
      <c r="AA92" s="385">
        <v>0</v>
      </c>
      <c r="AB92" s="378"/>
      <c r="AC92" s="378"/>
      <c r="AD92" s="378"/>
      <c r="AE92" s="379"/>
      <c r="AF92"/>
      <c r="AG92"/>
      <c r="AH92"/>
      <c r="AI92"/>
      <c r="AJ92" s="344"/>
      <c r="AK92" s="344"/>
      <c r="AL92" s="344"/>
      <c r="AM92" s="344"/>
      <c r="AN92" s="344"/>
      <c r="AO92" s="344"/>
      <c r="AP92" s="344"/>
      <c r="AQ92" s="344"/>
      <c r="AR92" s="398"/>
      <c r="AS92" s="398"/>
      <c r="AT92" s="398"/>
      <c r="AU92" s="398"/>
      <c r="AV92" s="398"/>
      <c r="AW92" s="398"/>
      <c r="AX92" s="398"/>
      <c r="AY92" s="398"/>
      <c r="AZ92" s="398"/>
      <c r="BA92" s="398"/>
      <c r="BB92" s="398"/>
      <c r="BC92" s="398"/>
      <c r="BD92" s="398"/>
      <c r="BE92" s="398"/>
      <c r="BF92" s="398"/>
      <c r="BG92" s="398"/>
      <c r="BH92" s="398"/>
      <c r="BI92" s="398"/>
      <c r="BJ92" s="398"/>
      <c r="BK92" s="398"/>
      <c r="BL92" s="398"/>
      <c r="BM92" s="398"/>
      <c r="BN92" s="398"/>
      <c r="BO92" s="398"/>
      <c r="BP92" s="398"/>
      <c r="BQ92" s="398"/>
      <c r="BR92" s="398"/>
      <c r="BS92" s="398"/>
      <c r="BT92" s="398"/>
      <c r="BU92" s="398"/>
      <c r="BV92" s="398"/>
      <c r="BW92" s="398"/>
      <c r="BX92" s="398"/>
      <c r="BY92" s="398"/>
      <c r="BZ92" s="398"/>
      <c r="CA92" s="398"/>
      <c r="CB92" s="398"/>
      <c r="CC92" s="398"/>
      <c r="CD92" s="398"/>
      <c r="CE92" s="398"/>
      <c r="CF92" s="398"/>
      <c r="CG92" s="398"/>
      <c r="CH92" s="398"/>
      <c r="CI92" s="398"/>
      <c r="CJ92" s="398"/>
      <c r="CK92" s="398"/>
      <c r="CL92" s="398"/>
      <c r="CM92" s="398"/>
      <c r="CN92" s="398"/>
      <c r="CO92" s="398"/>
      <c r="CP92" s="398"/>
      <c r="CQ92" s="398"/>
      <c r="CR92" s="398"/>
      <c r="CS92" s="398"/>
      <c r="CT92" s="398"/>
      <c r="CU92" s="398"/>
      <c r="CV92" s="398"/>
      <c r="CW92" s="398"/>
      <c r="CX92" s="398"/>
      <c r="CY92" s="398"/>
      <c r="CZ92" s="398"/>
      <c r="DA92" s="398"/>
      <c r="DB92" s="398"/>
      <c r="DC92" s="398"/>
      <c r="DD92" s="398"/>
      <c r="DE92" s="398"/>
      <c r="DF92" s="398"/>
      <c r="DG92" s="398"/>
      <c r="DH92" s="398"/>
      <c r="DI92" s="398"/>
      <c r="DJ92" s="398"/>
      <c r="DK92" s="398"/>
      <c r="DL92" s="398"/>
      <c r="DM92" s="398"/>
      <c r="DN92" s="398"/>
      <c r="DO92" s="398"/>
      <c r="DP92" s="398"/>
      <c r="DQ92" s="398"/>
    </row>
    <row r="93" spans="1:121" s="5" customFormat="1" ht="30.75" customHeight="1" x14ac:dyDescent="0.25">
      <c r="A93" s="33">
        <v>230</v>
      </c>
      <c r="B93" s="43">
        <v>2212</v>
      </c>
      <c r="C93" s="44">
        <v>6121</v>
      </c>
      <c r="D93" s="52">
        <v>3180</v>
      </c>
      <c r="E93" s="396" t="s">
        <v>96</v>
      </c>
      <c r="F93" s="366" t="s">
        <v>97</v>
      </c>
      <c r="G93" s="367">
        <v>400</v>
      </c>
      <c r="H93" s="367">
        <v>2017</v>
      </c>
      <c r="I93" s="368">
        <v>2017</v>
      </c>
      <c r="J93" s="45">
        <f>K93+L93+M93+SUM(R93:AA93)</f>
        <v>2503</v>
      </c>
      <c r="K93" s="369">
        <v>274</v>
      </c>
      <c r="L93" s="370">
        <v>0</v>
      </c>
      <c r="M93" s="371">
        <f t="shared" si="81"/>
        <v>2229</v>
      </c>
      <c r="N93" s="46">
        <v>0</v>
      </c>
      <c r="O93" s="47">
        <v>2229</v>
      </c>
      <c r="P93" s="372"/>
      <c r="Q93" s="376">
        <v>0</v>
      </c>
      <c r="R93" s="374">
        <v>0</v>
      </c>
      <c r="S93" s="375">
        <v>0</v>
      </c>
      <c r="T93" s="376">
        <v>0</v>
      </c>
      <c r="U93" s="377">
        <v>0</v>
      </c>
      <c r="V93" s="375">
        <v>0</v>
      </c>
      <c r="W93" s="376">
        <v>0</v>
      </c>
      <c r="X93" s="377">
        <v>0</v>
      </c>
      <c r="Y93" s="375">
        <v>0</v>
      </c>
      <c r="Z93" s="376">
        <v>0</v>
      </c>
      <c r="AA93" s="385">
        <v>0</v>
      </c>
      <c r="AB93" s="378"/>
      <c r="AC93" s="378"/>
      <c r="AD93" s="378"/>
      <c r="AE93" s="379"/>
      <c r="AF93"/>
      <c r="AG93"/>
      <c r="AH93"/>
      <c r="AI93"/>
      <c r="AJ93" s="344"/>
      <c r="AK93" s="344"/>
      <c r="AL93" s="344"/>
      <c r="AM93" s="344"/>
      <c r="AN93" s="344"/>
      <c r="AO93" s="344"/>
      <c r="AP93" s="344"/>
      <c r="AQ93" s="344"/>
      <c r="AR93" s="398"/>
      <c r="AS93" s="398"/>
      <c r="AT93" s="398"/>
      <c r="AU93" s="398"/>
      <c r="AV93" s="398"/>
      <c r="AW93" s="398"/>
      <c r="AX93" s="398"/>
      <c r="AY93" s="398"/>
      <c r="AZ93" s="398"/>
      <c r="BA93" s="398"/>
      <c r="BB93" s="398"/>
      <c r="BC93" s="398"/>
      <c r="BD93" s="398"/>
      <c r="BE93" s="398"/>
      <c r="BF93" s="398"/>
      <c r="BG93" s="398"/>
      <c r="BH93" s="398"/>
      <c r="BI93" s="398"/>
      <c r="BJ93" s="398"/>
      <c r="BK93" s="398"/>
      <c r="BL93" s="398"/>
      <c r="BM93" s="398"/>
      <c r="BN93" s="398"/>
      <c r="BO93" s="398"/>
      <c r="BP93" s="398"/>
      <c r="BQ93" s="398"/>
      <c r="BR93" s="398"/>
      <c r="BS93" s="398"/>
      <c r="BT93" s="398"/>
      <c r="BU93" s="398"/>
      <c r="BV93" s="398"/>
      <c r="BW93" s="398"/>
      <c r="BX93" s="398"/>
      <c r="BY93" s="398"/>
      <c r="BZ93" s="398"/>
      <c r="CA93" s="398"/>
      <c r="CB93" s="398"/>
      <c r="CC93" s="398"/>
      <c r="CD93" s="398"/>
      <c r="CE93" s="398"/>
      <c r="CF93" s="398"/>
      <c r="CG93" s="398"/>
      <c r="CH93" s="398"/>
      <c r="CI93" s="398"/>
      <c r="CJ93" s="398"/>
      <c r="CK93" s="398"/>
      <c r="CL93" s="398"/>
      <c r="CM93" s="398"/>
      <c r="CN93" s="398"/>
      <c r="CO93" s="398"/>
      <c r="CP93" s="398"/>
      <c r="CQ93" s="398"/>
      <c r="CR93" s="398"/>
      <c r="CS93" s="398"/>
      <c r="CT93" s="398"/>
      <c r="CU93" s="398"/>
      <c r="CV93" s="398"/>
      <c r="CW93" s="398"/>
      <c r="CX93" s="398"/>
      <c r="CY93" s="398"/>
      <c r="CZ93" s="398"/>
      <c r="DA93" s="398"/>
      <c r="DB93" s="398"/>
      <c r="DC93" s="398"/>
      <c r="DD93" s="398"/>
      <c r="DE93" s="398"/>
      <c r="DF93" s="398"/>
      <c r="DG93" s="398"/>
      <c r="DH93" s="398"/>
      <c r="DI93" s="398"/>
      <c r="DJ93" s="398"/>
      <c r="DK93" s="398"/>
      <c r="DL93" s="398"/>
      <c r="DM93" s="398"/>
      <c r="DN93" s="398"/>
      <c r="DO93" s="398"/>
      <c r="DP93" s="398"/>
      <c r="DQ93" s="398"/>
    </row>
    <row r="94" spans="1:121" s="5" customFormat="1" ht="27.75" customHeight="1" x14ac:dyDescent="0.25">
      <c r="A94" s="33">
        <v>230</v>
      </c>
      <c r="B94" s="43">
        <v>2212</v>
      </c>
      <c r="C94" s="44">
        <v>6121</v>
      </c>
      <c r="D94" s="399">
        <v>3190</v>
      </c>
      <c r="E94" s="400" t="s">
        <v>98</v>
      </c>
      <c r="F94" s="366" t="s">
        <v>99</v>
      </c>
      <c r="G94" s="367">
        <v>400</v>
      </c>
      <c r="H94" s="367">
        <v>2016</v>
      </c>
      <c r="I94" s="368">
        <v>2018</v>
      </c>
      <c r="J94" s="45">
        <f t="shared" si="80"/>
        <v>15114</v>
      </c>
      <c r="K94" s="369">
        <v>0</v>
      </c>
      <c r="L94" s="370">
        <v>0</v>
      </c>
      <c r="M94" s="371">
        <f t="shared" si="81"/>
        <v>1000</v>
      </c>
      <c r="N94" s="46">
        <v>1000</v>
      </c>
      <c r="O94" s="47">
        <v>0</v>
      </c>
      <c r="P94" s="372">
        <v>0</v>
      </c>
      <c r="Q94" s="376">
        <v>0</v>
      </c>
      <c r="R94" s="374">
        <v>14114</v>
      </c>
      <c r="S94" s="375">
        <v>0</v>
      </c>
      <c r="T94" s="376">
        <v>0</v>
      </c>
      <c r="U94" s="377">
        <v>0</v>
      </c>
      <c r="V94" s="375">
        <v>0</v>
      </c>
      <c r="W94" s="376">
        <v>0</v>
      </c>
      <c r="X94" s="377">
        <v>0</v>
      </c>
      <c r="Y94" s="375">
        <v>0</v>
      </c>
      <c r="Z94" s="376">
        <v>0</v>
      </c>
      <c r="AA94" s="385">
        <v>0</v>
      </c>
      <c r="AB94"/>
      <c r="AC94"/>
      <c r="AD94"/>
      <c r="AE94"/>
      <c r="AF94"/>
      <c r="AG94"/>
      <c r="AH94"/>
      <c r="AI94"/>
      <c r="AJ94" s="344"/>
      <c r="AK94" s="344"/>
      <c r="AL94" s="344"/>
      <c r="AM94" s="344"/>
      <c r="AN94" s="344"/>
      <c r="AO94" s="344"/>
      <c r="AP94" s="344"/>
      <c r="AQ94" s="344"/>
      <c r="AR94" s="398"/>
      <c r="AS94" s="398"/>
      <c r="AT94" s="398"/>
      <c r="AU94" s="398"/>
      <c r="AV94" s="398"/>
      <c r="AW94" s="398"/>
      <c r="AX94" s="398"/>
      <c r="AY94" s="398"/>
      <c r="AZ94" s="398"/>
      <c r="BA94" s="398"/>
      <c r="BB94" s="398"/>
      <c r="BC94" s="398"/>
      <c r="BD94" s="398"/>
      <c r="BE94" s="398"/>
      <c r="BF94" s="398"/>
      <c r="BG94" s="398"/>
      <c r="BH94" s="398"/>
      <c r="BI94" s="398"/>
      <c r="BJ94" s="398"/>
      <c r="BK94" s="398"/>
      <c r="BL94" s="398"/>
      <c r="BM94" s="398"/>
      <c r="BN94" s="398"/>
      <c r="BO94" s="398"/>
      <c r="BP94" s="398"/>
      <c r="BQ94" s="398"/>
      <c r="BR94" s="398"/>
      <c r="BS94" s="398"/>
      <c r="BT94" s="398"/>
      <c r="BU94" s="398"/>
      <c r="BV94" s="398"/>
      <c r="BW94" s="398"/>
      <c r="BX94" s="398"/>
      <c r="BY94" s="398"/>
      <c r="BZ94" s="398"/>
      <c r="CA94" s="398"/>
      <c r="CB94" s="398"/>
      <c r="CC94" s="398"/>
      <c r="CD94" s="398"/>
      <c r="CE94" s="398"/>
      <c r="CF94" s="398"/>
      <c r="CG94" s="398"/>
      <c r="CH94" s="398"/>
      <c r="CI94" s="398"/>
      <c r="CJ94" s="398"/>
      <c r="CK94" s="398"/>
      <c r="CL94" s="398"/>
      <c r="CM94" s="398"/>
      <c r="CN94" s="398"/>
      <c r="CO94" s="398"/>
      <c r="CP94" s="398"/>
      <c r="CQ94" s="398"/>
      <c r="CR94" s="398"/>
      <c r="CS94" s="398"/>
      <c r="CT94" s="398"/>
      <c r="CU94" s="398"/>
      <c r="CV94" s="398"/>
      <c r="CW94" s="398"/>
      <c r="CX94" s="398"/>
      <c r="CY94" s="398"/>
      <c r="CZ94" s="398"/>
      <c r="DA94" s="398"/>
      <c r="DB94" s="398"/>
      <c r="DC94" s="398"/>
      <c r="DD94" s="398"/>
      <c r="DE94" s="398"/>
      <c r="DF94" s="398"/>
      <c r="DG94" s="398"/>
      <c r="DH94" s="398"/>
      <c r="DI94" s="398"/>
      <c r="DJ94" s="398"/>
      <c r="DK94" s="398"/>
      <c r="DL94" s="398"/>
      <c r="DM94" s="398"/>
      <c r="DN94" s="398"/>
      <c r="DO94" s="398"/>
      <c r="DP94" s="398"/>
      <c r="DQ94" s="398"/>
    </row>
    <row r="95" spans="1:121" s="401" customFormat="1" ht="25.5" customHeight="1" x14ac:dyDescent="0.25">
      <c r="A95" s="33">
        <v>230</v>
      </c>
      <c r="B95" s="43">
        <v>2212</v>
      </c>
      <c r="C95" s="44">
        <v>6121</v>
      </c>
      <c r="D95" s="399">
        <v>3191</v>
      </c>
      <c r="E95" s="400" t="s">
        <v>100</v>
      </c>
      <c r="F95" s="366" t="s">
        <v>99</v>
      </c>
      <c r="G95" s="367">
        <v>400</v>
      </c>
      <c r="H95" s="367">
        <v>2016</v>
      </c>
      <c r="I95" s="368">
        <v>2018</v>
      </c>
      <c r="J95" s="45">
        <f t="shared" si="80"/>
        <v>14419</v>
      </c>
      <c r="K95" s="369">
        <v>0</v>
      </c>
      <c r="L95" s="370">
        <v>0</v>
      </c>
      <c r="M95" s="371">
        <f t="shared" si="81"/>
        <v>1000</v>
      </c>
      <c r="N95" s="46">
        <v>1000</v>
      </c>
      <c r="O95" s="47">
        <v>0</v>
      </c>
      <c r="P95" s="372">
        <v>0</v>
      </c>
      <c r="Q95" s="376">
        <v>0</v>
      </c>
      <c r="R95" s="374">
        <v>13419</v>
      </c>
      <c r="S95" s="375">
        <v>0</v>
      </c>
      <c r="T95" s="376">
        <v>0</v>
      </c>
      <c r="U95" s="377">
        <v>0</v>
      </c>
      <c r="V95" s="375">
        <v>0</v>
      </c>
      <c r="W95" s="376">
        <v>0</v>
      </c>
      <c r="X95" s="377">
        <v>0</v>
      </c>
      <c r="Y95" s="375">
        <v>0</v>
      </c>
      <c r="Z95" s="376">
        <v>0</v>
      </c>
      <c r="AA95" s="385">
        <v>0</v>
      </c>
      <c r="AB95"/>
      <c r="AC95"/>
      <c r="AD95"/>
      <c r="AE95"/>
      <c r="AF95"/>
      <c r="AG95"/>
      <c r="AH95"/>
      <c r="AI95"/>
      <c r="AJ95" s="344"/>
      <c r="AK95" s="344"/>
      <c r="AL95" s="344"/>
      <c r="AM95" s="344"/>
      <c r="AN95" s="344"/>
      <c r="AO95" s="344"/>
      <c r="AP95" s="344"/>
      <c r="AQ95" s="344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</row>
    <row r="96" spans="1:121" s="404" customFormat="1" ht="25.5" customHeight="1" x14ac:dyDescent="0.25">
      <c r="A96" s="33">
        <v>230</v>
      </c>
      <c r="B96" s="43">
        <v>2212</v>
      </c>
      <c r="C96" s="44">
        <v>6121</v>
      </c>
      <c r="D96" s="51">
        <v>3200</v>
      </c>
      <c r="E96" s="394" t="s">
        <v>101</v>
      </c>
      <c r="F96" s="366" t="s">
        <v>36</v>
      </c>
      <c r="G96" s="367">
        <v>400</v>
      </c>
      <c r="H96" s="367">
        <v>2012</v>
      </c>
      <c r="I96" s="368">
        <v>2017</v>
      </c>
      <c r="J96" s="45">
        <f t="shared" si="80"/>
        <v>79727</v>
      </c>
      <c r="K96" s="369">
        <v>0</v>
      </c>
      <c r="L96" s="370">
        <v>75627</v>
      </c>
      <c r="M96" s="371">
        <f>N96+O96+P96+Q96</f>
        <v>4100</v>
      </c>
      <c r="N96" s="46">
        <v>4100</v>
      </c>
      <c r="O96" s="47">
        <v>0</v>
      </c>
      <c r="P96" s="372">
        <v>0</v>
      </c>
      <c r="Q96" s="376">
        <v>0</v>
      </c>
      <c r="R96" s="374">
        <v>0</v>
      </c>
      <c r="S96" s="375">
        <v>0</v>
      </c>
      <c r="T96" s="376">
        <v>0</v>
      </c>
      <c r="U96" s="377">
        <v>0</v>
      </c>
      <c r="V96" s="375">
        <v>0</v>
      </c>
      <c r="W96" s="376">
        <v>0</v>
      </c>
      <c r="X96" s="377">
        <v>0</v>
      </c>
      <c r="Y96" s="375">
        <v>0</v>
      </c>
      <c r="Z96" s="376">
        <v>0</v>
      </c>
      <c r="AA96" s="385">
        <v>0</v>
      </c>
      <c r="AB96" s="402"/>
      <c r="AC96" s="402"/>
      <c r="AD96" s="402"/>
      <c r="AE96" s="402"/>
      <c r="AF96" s="402"/>
      <c r="AG96" s="402"/>
      <c r="AH96" s="402"/>
      <c r="AI96" s="402"/>
      <c r="AJ96" s="403"/>
      <c r="AK96" s="403"/>
      <c r="AL96" s="403"/>
      <c r="AM96" s="403"/>
      <c r="AN96" s="403"/>
      <c r="AO96" s="403"/>
      <c r="AP96" s="403"/>
      <c r="AQ96" s="403"/>
      <c r="AR96" s="403"/>
      <c r="AS96" s="403"/>
      <c r="AT96" s="403"/>
      <c r="AU96" s="403"/>
      <c r="AV96" s="403"/>
      <c r="AW96" s="403"/>
      <c r="AX96" s="403"/>
      <c r="AY96" s="403"/>
      <c r="AZ96" s="403"/>
      <c r="BA96" s="403"/>
      <c r="BB96" s="403"/>
      <c r="BC96" s="403"/>
      <c r="BD96" s="403"/>
      <c r="BE96" s="403"/>
      <c r="BF96" s="403"/>
      <c r="BG96" s="403"/>
      <c r="BH96" s="403"/>
      <c r="BI96" s="403"/>
      <c r="BJ96" s="403"/>
      <c r="BK96" s="403"/>
      <c r="BL96" s="403"/>
      <c r="BM96" s="403"/>
      <c r="BN96" s="403"/>
      <c r="BO96" s="403"/>
      <c r="BP96" s="403"/>
      <c r="BQ96" s="403"/>
      <c r="BR96" s="403"/>
      <c r="BS96" s="403"/>
      <c r="BT96" s="403"/>
      <c r="BU96" s="403"/>
      <c r="BV96" s="403"/>
      <c r="BW96" s="403"/>
      <c r="BX96" s="403"/>
      <c r="BY96" s="403"/>
      <c r="BZ96" s="403"/>
      <c r="CA96" s="403"/>
      <c r="CB96" s="403"/>
      <c r="CC96" s="403"/>
      <c r="CD96" s="403"/>
      <c r="CE96" s="403"/>
      <c r="CF96" s="403"/>
      <c r="CG96" s="403"/>
      <c r="CH96" s="403"/>
      <c r="CI96" s="403"/>
      <c r="CJ96" s="403"/>
      <c r="CK96" s="403"/>
      <c r="CL96" s="403"/>
      <c r="CM96" s="403"/>
      <c r="CN96" s="403"/>
      <c r="CO96" s="403"/>
      <c r="CP96" s="403"/>
      <c r="CQ96" s="403"/>
      <c r="CR96" s="403"/>
      <c r="CS96" s="403"/>
      <c r="CT96" s="403"/>
      <c r="CU96" s="403"/>
      <c r="CV96" s="403"/>
      <c r="CW96" s="403"/>
      <c r="CX96" s="403"/>
      <c r="CY96" s="403"/>
      <c r="CZ96" s="403"/>
      <c r="DA96" s="403"/>
      <c r="DB96" s="403"/>
      <c r="DC96" s="403"/>
      <c r="DD96" s="403"/>
      <c r="DE96" s="403"/>
      <c r="DF96" s="403"/>
      <c r="DG96" s="403"/>
      <c r="DH96" s="403"/>
      <c r="DI96" s="403"/>
      <c r="DJ96" s="403"/>
      <c r="DK96" s="403"/>
      <c r="DL96" s="403"/>
      <c r="DM96" s="403"/>
      <c r="DN96" s="403"/>
      <c r="DO96" s="403"/>
      <c r="DP96" s="403"/>
      <c r="DQ96" s="403"/>
    </row>
    <row r="97" spans="1:121" s="53" customFormat="1" ht="25.5" customHeight="1" x14ac:dyDescent="0.25">
      <c r="A97" s="33">
        <v>230</v>
      </c>
      <c r="B97" s="43">
        <v>2212</v>
      </c>
      <c r="C97" s="44">
        <v>6121</v>
      </c>
      <c r="D97" s="51">
        <v>3203</v>
      </c>
      <c r="E97" s="394" t="s">
        <v>102</v>
      </c>
      <c r="F97" s="366" t="s">
        <v>36</v>
      </c>
      <c r="G97" s="367">
        <v>400</v>
      </c>
      <c r="H97" s="367">
        <v>2017</v>
      </c>
      <c r="I97" s="368">
        <v>2017</v>
      </c>
      <c r="J97" s="45">
        <f t="shared" si="80"/>
        <v>2900</v>
      </c>
      <c r="K97" s="369">
        <v>0</v>
      </c>
      <c r="L97" s="370">
        <v>0</v>
      </c>
      <c r="M97" s="371">
        <f t="shared" ref="M97:M99" si="82">N97+O97+P97+Q97</f>
        <v>2900</v>
      </c>
      <c r="N97" s="46">
        <v>0</v>
      </c>
      <c r="O97" s="47">
        <v>2900</v>
      </c>
      <c r="P97" s="372">
        <v>0</v>
      </c>
      <c r="Q97" s="376">
        <v>0</v>
      </c>
      <c r="R97" s="374">
        <v>0</v>
      </c>
      <c r="S97" s="375">
        <v>0</v>
      </c>
      <c r="T97" s="376">
        <v>0</v>
      </c>
      <c r="U97" s="377">
        <v>0</v>
      </c>
      <c r="V97" s="375">
        <v>0</v>
      </c>
      <c r="W97" s="376">
        <v>0</v>
      </c>
      <c r="X97" s="377">
        <v>0</v>
      </c>
      <c r="Y97" s="375">
        <v>0</v>
      </c>
      <c r="Z97" s="376">
        <v>0</v>
      </c>
      <c r="AA97" s="385">
        <v>0</v>
      </c>
      <c r="AB97"/>
      <c r="AC97"/>
      <c r="AD97"/>
      <c r="AE97"/>
      <c r="AF97"/>
      <c r="AG97"/>
      <c r="AH97"/>
      <c r="AI97"/>
      <c r="AJ97" s="344"/>
      <c r="AK97" s="344"/>
      <c r="AL97" s="344"/>
      <c r="AM97" s="344"/>
      <c r="AN97" s="344"/>
      <c r="AO97" s="344"/>
      <c r="AP97" s="344"/>
      <c r="AQ97" s="344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</row>
    <row r="98" spans="1:121" s="53" customFormat="1" ht="33" customHeight="1" x14ac:dyDescent="0.25">
      <c r="A98" s="33">
        <v>230</v>
      </c>
      <c r="B98" s="43">
        <v>2212</v>
      </c>
      <c r="C98" s="44">
        <v>6121</v>
      </c>
      <c r="D98" s="52">
        <v>3205</v>
      </c>
      <c r="E98" s="397" t="s">
        <v>103</v>
      </c>
      <c r="F98" s="366" t="s">
        <v>84</v>
      </c>
      <c r="G98" s="367">
        <v>400</v>
      </c>
      <c r="H98" s="367">
        <v>2016</v>
      </c>
      <c r="I98" s="368">
        <v>2017</v>
      </c>
      <c r="J98" s="45">
        <f t="shared" si="80"/>
        <v>3000</v>
      </c>
      <c r="K98" s="369">
        <v>0</v>
      </c>
      <c r="L98" s="370">
        <v>0</v>
      </c>
      <c r="M98" s="371">
        <f t="shared" si="82"/>
        <v>3000</v>
      </c>
      <c r="N98" s="46">
        <v>400</v>
      </c>
      <c r="O98" s="47">
        <v>2600</v>
      </c>
      <c r="P98" s="372">
        <v>0</v>
      </c>
      <c r="Q98" s="376">
        <v>0</v>
      </c>
      <c r="R98" s="374"/>
      <c r="S98" s="375">
        <v>0</v>
      </c>
      <c r="T98" s="376">
        <v>0</v>
      </c>
      <c r="U98" s="377">
        <v>0</v>
      </c>
      <c r="V98" s="375">
        <v>0</v>
      </c>
      <c r="W98" s="376">
        <v>0</v>
      </c>
      <c r="X98" s="377">
        <v>0</v>
      </c>
      <c r="Y98" s="375">
        <v>0</v>
      </c>
      <c r="Z98" s="376">
        <v>0</v>
      </c>
      <c r="AA98" s="385">
        <v>0</v>
      </c>
      <c r="AB98" s="405"/>
      <c r="AC98" s="405"/>
      <c r="AD98" s="405"/>
      <c r="AE98" s="405"/>
      <c r="AF98" s="405"/>
      <c r="AG98" s="405"/>
      <c r="AH98"/>
      <c r="AI98"/>
      <c r="AJ98" s="344"/>
      <c r="AK98" s="344"/>
      <c r="AL98" s="344"/>
      <c r="AM98" s="344"/>
      <c r="AN98" s="344"/>
      <c r="AO98" s="344"/>
      <c r="AP98" s="344"/>
      <c r="AQ98" s="344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</row>
    <row r="99" spans="1:121" s="53" customFormat="1" ht="31.5" customHeight="1" x14ac:dyDescent="0.25">
      <c r="A99" s="33">
        <v>230</v>
      </c>
      <c r="B99" s="43">
        <v>2212</v>
      </c>
      <c r="C99" s="44">
        <v>6121</v>
      </c>
      <c r="D99" s="52">
        <v>3206</v>
      </c>
      <c r="E99" s="397" t="s">
        <v>104</v>
      </c>
      <c r="F99" s="366" t="s">
        <v>105</v>
      </c>
      <c r="G99" s="367">
        <v>400</v>
      </c>
      <c r="H99" s="367">
        <v>2016</v>
      </c>
      <c r="I99" s="368">
        <v>2018</v>
      </c>
      <c r="J99" s="45">
        <f t="shared" si="80"/>
        <v>30312</v>
      </c>
      <c r="K99" s="369">
        <v>0</v>
      </c>
      <c r="L99" s="370">
        <v>0</v>
      </c>
      <c r="M99" s="371">
        <f t="shared" si="82"/>
        <v>2400</v>
      </c>
      <c r="N99" s="46">
        <v>500</v>
      </c>
      <c r="O99" s="47">
        <v>1900</v>
      </c>
      <c r="P99" s="372">
        <v>0</v>
      </c>
      <c r="Q99" s="376">
        <v>0</v>
      </c>
      <c r="R99" s="374">
        <v>27912</v>
      </c>
      <c r="S99" s="375">
        <v>0</v>
      </c>
      <c r="T99" s="376">
        <v>0</v>
      </c>
      <c r="U99" s="377">
        <v>0</v>
      </c>
      <c r="V99" s="375">
        <v>0</v>
      </c>
      <c r="W99" s="376">
        <v>0</v>
      </c>
      <c r="X99" s="377">
        <v>0</v>
      </c>
      <c r="Y99" s="375">
        <v>0</v>
      </c>
      <c r="Z99" s="376">
        <v>0</v>
      </c>
      <c r="AA99" s="385">
        <v>0</v>
      </c>
      <c r="AB99"/>
      <c r="AC99"/>
      <c r="AD99"/>
      <c r="AE99"/>
      <c r="AF99"/>
      <c r="AG99"/>
      <c r="AH99"/>
      <c r="AI99"/>
      <c r="AJ99" s="344"/>
      <c r="AK99" s="344"/>
      <c r="AL99" s="344"/>
      <c r="AM99" s="344"/>
      <c r="AN99" s="344"/>
      <c r="AO99" s="344"/>
      <c r="AP99" s="344"/>
      <c r="AQ99" s="344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</row>
    <row r="100" spans="1:121" s="53" customFormat="1" ht="45" customHeight="1" x14ac:dyDescent="0.25">
      <c r="A100" s="33">
        <v>230</v>
      </c>
      <c r="B100" s="43">
        <v>2212</v>
      </c>
      <c r="C100" s="44">
        <v>6121</v>
      </c>
      <c r="D100" s="406">
        <v>3207</v>
      </c>
      <c r="E100" s="407" t="s">
        <v>437</v>
      </c>
      <c r="F100" s="408" t="s">
        <v>106</v>
      </c>
      <c r="G100" s="409">
        <v>400</v>
      </c>
      <c r="H100" s="409">
        <v>2016</v>
      </c>
      <c r="I100" s="410">
        <v>2018</v>
      </c>
      <c r="J100" s="54">
        <f>K100+L100+M100+SUM(R100:AA100)</f>
        <v>2899</v>
      </c>
      <c r="K100" s="411">
        <v>0</v>
      </c>
      <c r="L100" s="412">
        <v>0</v>
      </c>
      <c r="M100" s="55">
        <f>N100+O100+P100+Q100</f>
        <v>299</v>
      </c>
      <c r="N100" s="413">
        <v>0</v>
      </c>
      <c r="O100" s="414">
        <v>299</v>
      </c>
      <c r="P100" s="415">
        <v>0</v>
      </c>
      <c r="Q100" s="416">
        <v>0</v>
      </c>
      <c r="R100" s="417">
        <v>2600</v>
      </c>
      <c r="S100" s="418">
        <v>0</v>
      </c>
      <c r="T100" s="416">
        <v>0</v>
      </c>
      <c r="U100" s="419">
        <v>0</v>
      </c>
      <c r="V100" s="418">
        <v>0</v>
      </c>
      <c r="W100" s="416">
        <v>0</v>
      </c>
      <c r="X100" s="419">
        <v>0</v>
      </c>
      <c r="Y100" s="418">
        <v>0</v>
      </c>
      <c r="Z100" s="416">
        <v>0</v>
      </c>
      <c r="AA100" s="420">
        <v>0</v>
      </c>
      <c r="AB100"/>
      <c r="AC100"/>
      <c r="AD100"/>
      <c r="AE100"/>
      <c r="AF100"/>
      <c r="AG100"/>
      <c r="AH100"/>
      <c r="AI100"/>
      <c r="AJ100" s="344"/>
      <c r="AK100" s="344"/>
      <c r="AL100" s="344"/>
      <c r="AM100" s="344"/>
      <c r="AN100" s="344"/>
      <c r="AO100" s="344"/>
      <c r="AP100" s="344"/>
      <c r="AQ100" s="344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</row>
    <row r="101" spans="1:121" s="57" customFormat="1" ht="30.75" customHeight="1" x14ac:dyDescent="0.25">
      <c r="A101" s="33">
        <v>230</v>
      </c>
      <c r="B101" s="43">
        <v>2212</v>
      </c>
      <c r="C101" s="56">
        <v>3161</v>
      </c>
      <c r="D101" s="49">
        <v>3209</v>
      </c>
      <c r="E101" s="421" t="s">
        <v>107</v>
      </c>
      <c r="F101" s="366" t="s">
        <v>36</v>
      </c>
      <c r="G101" s="367">
        <v>400</v>
      </c>
      <c r="H101" s="367">
        <v>2016</v>
      </c>
      <c r="I101" s="368">
        <v>2020</v>
      </c>
      <c r="J101" s="45">
        <f>K101+L101+M101+SUM(R101:AA101)</f>
        <v>28617</v>
      </c>
      <c r="K101" s="369">
        <v>0</v>
      </c>
      <c r="L101" s="370">
        <v>0</v>
      </c>
      <c r="M101" s="371">
        <f>N101+O101+P101+Q101</f>
        <v>2000</v>
      </c>
      <c r="N101" s="46">
        <v>1635</v>
      </c>
      <c r="O101" s="47">
        <v>0</v>
      </c>
      <c r="P101" s="372">
        <v>0</v>
      </c>
      <c r="Q101" s="373">
        <v>365</v>
      </c>
      <c r="R101" s="374">
        <v>2000</v>
      </c>
      <c r="S101" s="375">
        <v>0</v>
      </c>
      <c r="T101" s="376">
        <v>0</v>
      </c>
      <c r="U101" s="377">
        <v>12308</v>
      </c>
      <c r="V101" s="375">
        <v>0</v>
      </c>
      <c r="W101" s="376">
        <v>0</v>
      </c>
      <c r="X101" s="377">
        <v>12309</v>
      </c>
      <c r="Y101" s="375">
        <v>0</v>
      </c>
      <c r="Z101" s="376">
        <v>0</v>
      </c>
      <c r="AA101" s="385">
        <v>0</v>
      </c>
      <c r="AB101"/>
      <c r="AC101"/>
      <c r="AD101" s="344"/>
      <c r="AE101"/>
      <c r="AF101"/>
      <c r="AG101"/>
      <c r="AH101"/>
      <c r="AI101"/>
      <c r="AJ101" s="344"/>
      <c r="AK101" s="344"/>
      <c r="AL101" s="344"/>
      <c r="AM101" s="344"/>
      <c r="AN101" s="344"/>
      <c r="AO101" s="344"/>
      <c r="AP101" s="344"/>
      <c r="AQ101" s="344"/>
      <c r="AR101" s="329"/>
      <c r="AS101" s="329"/>
      <c r="AT101" s="329"/>
      <c r="AU101" s="329"/>
      <c r="AV101" s="329"/>
      <c r="AW101" s="329"/>
      <c r="AX101" s="329"/>
      <c r="AY101" s="329"/>
      <c r="AZ101" s="329"/>
      <c r="BA101" s="329"/>
      <c r="BB101" s="329"/>
      <c r="BC101" s="329"/>
      <c r="BD101" s="329"/>
      <c r="BE101" s="329"/>
      <c r="BF101" s="329"/>
      <c r="BG101" s="329"/>
      <c r="BH101" s="329"/>
      <c r="BI101" s="329"/>
      <c r="BJ101" s="329"/>
      <c r="BK101" s="329"/>
      <c r="BL101" s="329"/>
      <c r="BM101" s="329"/>
      <c r="BN101" s="329"/>
      <c r="BO101" s="329"/>
      <c r="BP101" s="329"/>
      <c r="BQ101" s="329"/>
      <c r="BR101" s="329"/>
      <c r="BS101" s="329"/>
      <c r="BT101" s="329"/>
      <c r="BU101" s="329"/>
      <c r="BV101" s="329"/>
      <c r="BW101" s="329"/>
      <c r="BX101" s="329"/>
      <c r="BY101" s="329"/>
      <c r="BZ101" s="329"/>
      <c r="CA101" s="329"/>
      <c r="CB101" s="329"/>
      <c r="CC101" s="329"/>
      <c r="CD101" s="329"/>
      <c r="CE101" s="329"/>
      <c r="CF101" s="329"/>
      <c r="CG101" s="329"/>
      <c r="CH101" s="329"/>
      <c r="CI101" s="329"/>
      <c r="CJ101" s="329"/>
      <c r="CK101" s="329"/>
      <c r="CL101" s="329"/>
      <c r="CM101" s="329"/>
      <c r="CN101" s="329"/>
      <c r="CO101" s="329"/>
      <c r="CP101" s="329"/>
      <c r="CQ101" s="329"/>
      <c r="CR101" s="329"/>
      <c r="CS101" s="329"/>
      <c r="CT101" s="329"/>
      <c r="CU101" s="329"/>
      <c r="CV101" s="329"/>
      <c r="CW101" s="329"/>
      <c r="CX101" s="329"/>
      <c r="CY101" s="329"/>
      <c r="CZ101" s="329"/>
      <c r="DA101" s="329"/>
      <c r="DB101" s="329"/>
      <c r="DC101" s="329"/>
      <c r="DD101" s="329"/>
      <c r="DE101" s="329"/>
      <c r="DF101" s="329"/>
      <c r="DG101" s="329"/>
      <c r="DH101" s="329"/>
      <c r="DI101" s="329"/>
      <c r="DJ101" s="329"/>
      <c r="DK101" s="329"/>
      <c r="DL101" s="329"/>
      <c r="DM101" s="329"/>
      <c r="DN101" s="329"/>
      <c r="DO101" s="329"/>
      <c r="DP101" s="329"/>
      <c r="DQ101" s="329"/>
    </row>
    <row r="102" spans="1:121" s="329" customFormat="1" ht="45" customHeight="1" x14ac:dyDescent="0.25">
      <c r="A102" s="33">
        <v>230</v>
      </c>
      <c r="B102" s="43">
        <v>2212</v>
      </c>
      <c r="C102" s="44">
        <v>6121</v>
      </c>
      <c r="D102" s="422">
        <v>7217</v>
      </c>
      <c r="E102" s="423" t="s">
        <v>306</v>
      </c>
      <c r="F102" s="424" t="s">
        <v>105</v>
      </c>
      <c r="G102" s="425">
        <v>400</v>
      </c>
      <c r="H102" s="425">
        <v>2012</v>
      </c>
      <c r="I102" s="426">
        <v>2017</v>
      </c>
      <c r="J102" s="45">
        <f>K102+L102+M102+SUM(R102:AA102)</f>
        <v>5000</v>
      </c>
      <c r="K102" s="427">
        <v>0</v>
      </c>
      <c r="L102" s="370">
        <v>3000</v>
      </c>
      <c r="M102" s="371">
        <f>N102+O102+P102+Q102</f>
        <v>2000</v>
      </c>
      <c r="N102" s="46">
        <v>2000</v>
      </c>
      <c r="O102" s="47">
        <v>0</v>
      </c>
      <c r="P102" s="372">
        <v>0</v>
      </c>
      <c r="Q102" s="428">
        <v>0</v>
      </c>
      <c r="R102" s="429">
        <v>0</v>
      </c>
      <c r="S102" s="430">
        <v>0</v>
      </c>
      <c r="T102" s="428">
        <v>0</v>
      </c>
      <c r="U102" s="431">
        <v>0</v>
      </c>
      <c r="V102" s="430">
        <v>0</v>
      </c>
      <c r="W102" s="428">
        <v>0</v>
      </c>
      <c r="X102" s="431">
        <v>0</v>
      </c>
      <c r="Y102" s="430">
        <v>0</v>
      </c>
      <c r="Z102" s="428">
        <v>0</v>
      </c>
      <c r="AA102" s="432">
        <v>0</v>
      </c>
      <c r="AB102"/>
      <c r="AC102"/>
      <c r="AD102" s="344"/>
      <c r="AE102"/>
      <c r="AF102"/>
      <c r="AG102"/>
      <c r="AH102"/>
      <c r="AI102"/>
      <c r="AJ102" s="344"/>
      <c r="AK102" s="344"/>
      <c r="AL102" s="344"/>
      <c r="AM102" s="344"/>
      <c r="AN102" s="344"/>
      <c r="AO102" s="344"/>
      <c r="AP102" s="344"/>
      <c r="AQ102" s="344"/>
    </row>
    <row r="103" spans="1:121" s="53" customFormat="1" ht="60.75" customHeight="1" x14ac:dyDescent="0.25">
      <c r="A103" s="33">
        <v>230</v>
      </c>
      <c r="B103" s="43">
        <v>2212</v>
      </c>
      <c r="C103" s="44">
        <v>6121</v>
      </c>
      <c r="D103" s="433">
        <v>7314</v>
      </c>
      <c r="E103" s="434" t="s">
        <v>309</v>
      </c>
      <c r="F103" s="424" t="s">
        <v>36</v>
      </c>
      <c r="G103" s="425">
        <v>400</v>
      </c>
      <c r="H103" s="425">
        <v>2015</v>
      </c>
      <c r="I103" s="426">
        <v>2019</v>
      </c>
      <c r="J103" s="435">
        <f t="shared" ref="J103:J132" si="83">K103+L103+M103+SUM(R103:AA103)</f>
        <v>24410</v>
      </c>
      <c r="K103" s="427">
        <v>0</v>
      </c>
      <c r="L103" s="370">
        <v>0</v>
      </c>
      <c r="M103" s="371">
        <f t="shared" ref="M103:M112" si="84">N103+O103+P103+Q103</f>
        <v>16410</v>
      </c>
      <c r="N103" s="46">
        <v>1410</v>
      </c>
      <c r="O103" s="47">
        <v>15000</v>
      </c>
      <c r="P103" s="372">
        <v>0</v>
      </c>
      <c r="Q103" s="428">
        <v>0</v>
      </c>
      <c r="R103" s="429">
        <v>7000</v>
      </c>
      <c r="S103" s="430">
        <v>0</v>
      </c>
      <c r="T103" s="428">
        <v>0</v>
      </c>
      <c r="U103" s="431">
        <v>1000</v>
      </c>
      <c r="V103" s="430">
        <v>0</v>
      </c>
      <c r="W103" s="428">
        <v>0</v>
      </c>
      <c r="X103" s="431">
        <v>0</v>
      </c>
      <c r="Y103" s="430">
        <v>0</v>
      </c>
      <c r="Z103" s="428">
        <v>0</v>
      </c>
      <c r="AA103" s="432">
        <v>0</v>
      </c>
      <c r="AB103"/>
      <c r="AC103"/>
      <c r="AD103"/>
      <c r="AE103"/>
      <c r="AF103"/>
      <c r="AG103"/>
      <c r="AH103"/>
      <c r="AI103"/>
      <c r="AJ103" s="344"/>
      <c r="AK103" s="344"/>
      <c r="AL103" s="344"/>
      <c r="AM103" s="344"/>
      <c r="AN103" s="344"/>
      <c r="AO103" s="344"/>
      <c r="AP103" s="344"/>
      <c r="AQ103" s="344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/>
      <c r="DF103" s="59"/>
      <c r="DG103" s="59"/>
      <c r="DH103" s="59"/>
      <c r="DI103" s="59"/>
      <c r="DJ103" s="59"/>
      <c r="DK103" s="59"/>
      <c r="DL103" s="59"/>
      <c r="DM103" s="59"/>
      <c r="DN103" s="59"/>
      <c r="DO103" s="59"/>
      <c r="DP103" s="59"/>
      <c r="DQ103" s="59"/>
    </row>
    <row r="104" spans="1:121" s="53" customFormat="1" ht="32.25" customHeight="1" x14ac:dyDescent="0.25">
      <c r="A104" s="33">
        <v>230</v>
      </c>
      <c r="B104" s="43">
        <v>2212</v>
      </c>
      <c r="C104" s="44">
        <v>6121</v>
      </c>
      <c r="D104" s="406">
        <v>7332</v>
      </c>
      <c r="E104" s="407" t="s">
        <v>108</v>
      </c>
      <c r="F104" s="408" t="s">
        <v>109</v>
      </c>
      <c r="G104" s="409">
        <v>400</v>
      </c>
      <c r="H104" s="409">
        <v>2016</v>
      </c>
      <c r="I104" s="410">
        <v>2019</v>
      </c>
      <c r="J104" s="54">
        <f t="shared" si="83"/>
        <v>102000</v>
      </c>
      <c r="K104" s="411">
        <v>0</v>
      </c>
      <c r="L104" s="412">
        <v>0</v>
      </c>
      <c r="M104" s="55">
        <f t="shared" si="84"/>
        <v>2000</v>
      </c>
      <c r="N104" s="413">
        <v>0</v>
      </c>
      <c r="O104" s="414">
        <v>2000</v>
      </c>
      <c r="P104" s="415">
        <v>0</v>
      </c>
      <c r="Q104" s="416">
        <v>0</v>
      </c>
      <c r="R104" s="417">
        <v>20000</v>
      </c>
      <c r="S104" s="418">
        <v>0</v>
      </c>
      <c r="T104" s="416">
        <v>0</v>
      </c>
      <c r="U104" s="419">
        <v>80000</v>
      </c>
      <c r="V104" s="418">
        <v>0</v>
      </c>
      <c r="W104" s="416">
        <v>0</v>
      </c>
      <c r="X104" s="419">
        <v>0</v>
      </c>
      <c r="Y104" s="418">
        <v>0</v>
      </c>
      <c r="Z104" s="416">
        <v>0</v>
      </c>
      <c r="AA104" s="420">
        <v>0</v>
      </c>
      <c r="AB104"/>
      <c r="AC104"/>
      <c r="AD104"/>
      <c r="AE104" t="s">
        <v>110</v>
      </c>
      <c r="AF104"/>
      <c r="AG104"/>
      <c r="AH104"/>
      <c r="AI104"/>
      <c r="AJ104" s="344"/>
      <c r="AK104" s="344"/>
      <c r="AL104" s="344"/>
      <c r="AM104" s="344"/>
      <c r="AN104" s="344"/>
      <c r="AO104" s="344"/>
      <c r="AP104" s="344"/>
      <c r="AQ104" s="344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  <c r="CV104" s="59"/>
      <c r="CW104" s="59"/>
      <c r="CX104" s="59"/>
      <c r="CY104" s="59"/>
      <c r="CZ104" s="59"/>
      <c r="DA104" s="59"/>
      <c r="DB104" s="59"/>
      <c r="DC104" s="59"/>
      <c r="DD104" s="59"/>
      <c r="DE104" s="59"/>
      <c r="DF104" s="59"/>
      <c r="DG104" s="59"/>
      <c r="DH104" s="59"/>
      <c r="DI104" s="59"/>
      <c r="DJ104" s="59"/>
      <c r="DK104" s="59"/>
      <c r="DL104" s="59"/>
      <c r="DM104" s="59"/>
      <c r="DN104" s="59"/>
      <c r="DO104" s="59"/>
      <c r="DP104" s="59"/>
      <c r="DQ104" s="59"/>
    </row>
    <row r="105" spans="1:121" s="53" customFormat="1" ht="33" customHeight="1" x14ac:dyDescent="0.25">
      <c r="A105" s="53">
        <v>230</v>
      </c>
      <c r="B105" s="67">
        <v>2219</v>
      </c>
      <c r="C105" s="44">
        <v>6121</v>
      </c>
      <c r="D105" s="49">
        <v>3091</v>
      </c>
      <c r="E105" s="421" t="s">
        <v>111</v>
      </c>
      <c r="F105" s="183" t="s">
        <v>112</v>
      </c>
      <c r="G105" s="453">
        <v>400</v>
      </c>
      <c r="H105" s="453">
        <v>2010</v>
      </c>
      <c r="I105" s="466">
        <v>2019</v>
      </c>
      <c r="J105" s="45">
        <f t="shared" si="83"/>
        <v>49549</v>
      </c>
      <c r="K105" s="455">
        <v>1924</v>
      </c>
      <c r="L105" s="467">
        <v>625</v>
      </c>
      <c r="M105" s="371">
        <f t="shared" si="84"/>
        <v>1000</v>
      </c>
      <c r="N105" s="46">
        <v>1000</v>
      </c>
      <c r="O105" s="47">
        <v>0</v>
      </c>
      <c r="P105" s="372">
        <v>0</v>
      </c>
      <c r="Q105" s="439">
        <v>0</v>
      </c>
      <c r="R105" s="374">
        <v>0</v>
      </c>
      <c r="S105" s="375">
        <v>0</v>
      </c>
      <c r="T105" s="376">
        <v>0</v>
      </c>
      <c r="U105" s="377">
        <v>46000</v>
      </c>
      <c r="V105" s="375">
        <v>0</v>
      </c>
      <c r="W105" s="376">
        <v>0</v>
      </c>
      <c r="X105" s="377">
        <v>0</v>
      </c>
      <c r="Y105" s="375">
        <v>0</v>
      </c>
      <c r="Z105" s="376">
        <v>0</v>
      </c>
      <c r="AA105" s="385">
        <v>0</v>
      </c>
      <c r="AB105" s="76"/>
      <c r="AC105" s="77"/>
      <c r="AD105" s="76"/>
      <c r="AE105" s="76"/>
      <c r="AF105" s="76"/>
      <c r="AG105"/>
      <c r="AH105"/>
      <c r="AI105"/>
      <c r="AJ105" s="344"/>
      <c r="AK105" s="344"/>
      <c r="AL105" s="344"/>
      <c r="AM105" s="344"/>
      <c r="AN105" s="344"/>
      <c r="AO105" s="344"/>
      <c r="AP105" s="344"/>
      <c r="AQ105" s="344"/>
      <c r="AR105" s="344"/>
      <c r="AS105" s="344"/>
      <c r="AT105" s="344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59"/>
      <c r="CW105" s="59"/>
      <c r="CX105" s="59"/>
      <c r="CY105" s="59"/>
      <c r="CZ105" s="59"/>
      <c r="DA105" s="59"/>
      <c r="DB105" s="59"/>
      <c r="DC105" s="59"/>
      <c r="DD105" s="59"/>
      <c r="DE105" s="59"/>
      <c r="DF105" s="59"/>
      <c r="DG105" s="59"/>
      <c r="DH105" s="59"/>
      <c r="DI105" s="59"/>
      <c r="DJ105" s="59"/>
      <c r="DK105" s="59"/>
      <c r="DL105" s="59"/>
      <c r="DM105" s="59"/>
      <c r="DN105" s="59"/>
      <c r="DO105" s="59"/>
      <c r="DP105" s="59"/>
      <c r="DQ105" s="59"/>
    </row>
    <row r="106" spans="1:121" s="53" customFormat="1" ht="31.5" customHeight="1" x14ac:dyDescent="0.25">
      <c r="A106" s="53">
        <v>230</v>
      </c>
      <c r="B106" s="67">
        <v>2219</v>
      </c>
      <c r="C106" s="44">
        <v>6121</v>
      </c>
      <c r="D106" s="49">
        <v>3094</v>
      </c>
      <c r="E106" s="421" t="s">
        <v>113</v>
      </c>
      <c r="F106" s="437" t="s">
        <v>84</v>
      </c>
      <c r="G106" s="366">
        <v>400</v>
      </c>
      <c r="H106" s="366">
        <v>2011</v>
      </c>
      <c r="I106" s="438">
        <v>2017</v>
      </c>
      <c r="J106" s="45">
        <f t="shared" si="83"/>
        <v>22383</v>
      </c>
      <c r="K106" s="369">
        <v>2375</v>
      </c>
      <c r="L106" s="370">
        <v>34</v>
      </c>
      <c r="M106" s="371">
        <f t="shared" si="84"/>
        <v>14974</v>
      </c>
      <c r="N106" s="46">
        <v>10444</v>
      </c>
      <c r="O106" s="47">
        <v>0</v>
      </c>
      <c r="P106" s="372">
        <v>0</v>
      </c>
      <c r="Q106" s="439">
        <v>4530</v>
      </c>
      <c r="R106" s="374">
        <v>5000</v>
      </c>
      <c r="S106" s="375">
        <v>0</v>
      </c>
      <c r="T106" s="376">
        <v>0</v>
      </c>
      <c r="U106" s="377">
        <v>0</v>
      </c>
      <c r="V106" s="375">
        <v>0</v>
      </c>
      <c r="W106" s="376">
        <v>0</v>
      </c>
      <c r="X106" s="377">
        <v>0</v>
      </c>
      <c r="Y106" s="375">
        <v>0</v>
      </c>
      <c r="Z106" s="376">
        <v>0</v>
      </c>
      <c r="AA106" s="385">
        <v>0</v>
      </c>
      <c r="AB106" s="76"/>
      <c r="AC106" s="77"/>
      <c r="AD106" s="76"/>
      <c r="AE106" s="76"/>
      <c r="AF106" s="76"/>
      <c r="AG106"/>
      <c r="AH106"/>
      <c r="AI106"/>
      <c r="AJ106" s="344"/>
      <c r="AK106" s="344"/>
      <c r="AL106" s="344"/>
      <c r="AM106" s="344"/>
      <c r="AN106" s="344"/>
      <c r="AO106" s="344"/>
      <c r="AP106" s="344"/>
      <c r="AQ106" s="344"/>
      <c r="AR106" s="344"/>
      <c r="AS106" s="344"/>
      <c r="AT106" s="344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59"/>
      <c r="CW106" s="59"/>
      <c r="CX106" s="59"/>
      <c r="CY106" s="59"/>
      <c r="CZ106" s="59"/>
      <c r="DA106" s="59"/>
      <c r="DB106" s="59"/>
      <c r="DC106" s="59"/>
      <c r="DD106" s="59"/>
      <c r="DE106" s="59"/>
      <c r="DF106" s="59"/>
      <c r="DG106" s="59"/>
      <c r="DH106" s="59"/>
      <c r="DI106" s="59"/>
      <c r="DJ106" s="59"/>
      <c r="DK106" s="59"/>
      <c r="DL106" s="59"/>
      <c r="DM106" s="59"/>
      <c r="DN106" s="59"/>
      <c r="DO106" s="59"/>
      <c r="DP106" s="59"/>
      <c r="DQ106" s="59"/>
    </row>
    <row r="107" spans="1:121" s="53" customFormat="1" ht="30.75" customHeight="1" x14ac:dyDescent="0.25">
      <c r="A107" s="53">
        <v>230</v>
      </c>
      <c r="B107" s="67">
        <v>2219</v>
      </c>
      <c r="C107" s="44">
        <v>6121</v>
      </c>
      <c r="D107" s="399">
        <v>3097</v>
      </c>
      <c r="E107" s="440" t="s">
        <v>114</v>
      </c>
      <c r="F107" s="437" t="s">
        <v>84</v>
      </c>
      <c r="G107" s="366">
        <v>400</v>
      </c>
      <c r="H107" s="366">
        <v>2011</v>
      </c>
      <c r="I107" s="438">
        <v>2018</v>
      </c>
      <c r="J107" s="45">
        <f t="shared" si="83"/>
        <v>12205</v>
      </c>
      <c r="K107" s="369">
        <v>985</v>
      </c>
      <c r="L107" s="370">
        <v>376</v>
      </c>
      <c r="M107" s="371">
        <f t="shared" si="84"/>
        <v>344</v>
      </c>
      <c r="N107" s="46">
        <v>344</v>
      </c>
      <c r="O107" s="47">
        <v>0</v>
      </c>
      <c r="P107" s="372">
        <v>0</v>
      </c>
      <c r="Q107" s="441">
        <v>0</v>
      </c>
      <c r="R107" s="374">
        <v>10500</v>
      </c>
      <c r="S107" s="375">
        <v>0</v>
      </c>
      <c r="T107" s="376">
        <v>0</v>
      </c>
      <c r="U107" s="377">
        <v>0</v>
      </c>
      <c r="V107" s="375">
        <v>0</v>
      </c>
      <c r="W107" s="376">
        <v>0</v>
      </c>
      <c r="X107" s="377">
        <v>0</v>
      </c>
      <c r="Y107" s="375">
        <v>0</v>
      </c>
      <c r="Z107" s="376">
        <v>0</v>
      </c>
      <c r="AA107" s="385">
        <v>0</v>
      </c>
      <c r="AB107" s="76"/>
      <c r="AC107" s="77"/>
      <c r="AD107" s="76"/>
      <c r="AE107" s="442"/>
      <c r="AF107" s="76"/>
      <c r="AG107"/>
      <c r="AH107"/>
      <c r="AI107"/>
      <c r="AJ107" s="344"/>
      <c r="AK107" s="344"/>
      <c r="AL107" s="344"/>
      <c r="AM107" s="344"/>
      <c r="AN107" s="344"/>
      <c r="AO107" s="344"/>
      <c r="AP107" s="344"/>
      <c r="AQ107" s="344"/>
      <c r="AR107" s="344"/>
      <c r="AS107" s="344"/>
      <c r="AT107" s="344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  <c r="CV107" s="59"/>
      <c r="CW107" s="59"/>
      <c r="CX107" s="59"/>
      <c r="CY107" s="59"/>
      <c r="CZ107" s="59"/>
      <c r="DA107" s="59"/>
      <c r="DB107" s="59"/>
      <c r="DC107" s="59"/>
      <c r="DD107" s="59"/>
      <c r="DE107" s="59"/>
      <c r="DF107" s="59"/>
      <c r="DG107" s="59"/>
      <c r="DH107" s="59"/>
      <c r="DI107" s="59"/>
      <c r="DJ107" s="59"/>
      <c r="DK107" s="59"/>
      <c r="DL107" s="59"/>
      <c r="DM107" s="59"/>
      <c r="DN107" s="59"/>
      <c r="DO107" s="59"/>
      <c r="DP107" s="59"/>
      <c r="DQ107" s="59"/>
    </row>
    <row r="108" spans="1:121" s="53" customFormat="1" ht="31.5" customHeight="1" x14ac:dyDescent="0.25">
      <c r="A108" s="53">
        <v>230</v>
      </c>
      <c r="B108" s="67">
        <v>2219</v>
      </c>
      <c r="C108" s="44">
        <v>6121</v>
      </c>
      <c r="D108" s="49">
        <v>3102</v>
      </c>
      <c r="E108" s="421" t="s">
        <v>115</v>
      </c>
      <c r="F108" s="437" t="s">
        <v>116</v>
      </c>
      <c r="G108" s="366">
        <v>400</v>
      </c>
      <c r="H108" s="366">
        <v>2011</v>
      </c>
      <c r="I108" s="438">
        <v>2018</v>
      </c>
      <c r="J108" s="45">
        <f t="shared" si="83"/>
        <v>31048</v>
      </c>
      <c r="K108" s="369">
        <v>3126</v>
      </c>
      <c r="L108" s="370">
        <v>727</v>
      </c>
      <c r="M108" s="371">
        <f t="shared" si="84"/>
        <v>18195</v>
      </c>
      <c r="N108" s="46">
        <v>18195</v>
      </c>
      <c r="O108" s="47">
        <v>0</v>
      </c>
      <c r="P108" s="372">
        <v>0</v>
      </c>
      <c r="Q108" s="439">
        <v>0</v>
      </c>
      <c r="R108" s="374">
        <v>9000</v>
      </c>
      <c r="S108" s="375">
        <v>0</v>
      </c>
      <c r="T108" s="376">
        <v>0</v>
      </c>
      <c r="U108" s="377">
        <v>0</v>
      </c>
      <c r="V108" s="375">
        <v>0</v>
      </c>
      <c r="W108" s="376">
        <v>0</v>
      </c>
      <c r="X108" s="377">
        <v>0</v>
      </c>
      <c r="Y108" s="375">
        <v>0</v>
      </c>
      <c r="Z108" s="376">
        <v>0</v>
      </c>
      <c r="AA108" s="385">
        <v>0</v>
      </c>
      <c r="AB108" s="76"/>
      <c r="AC108" s="77"/>
      <c r="AD108" s="76"/>
      <c r="AE108" s="76"/>
      <c r="AF108" s="76"/>
      <c r="AG108"/>
      <c r="AH108"/>
      <c r="AI108"/>
      <c r="AJ108" s="344"/>
      <c r="AK108" s="344"/>
      <c r="AL108" s="344"/>
      <c r="AM108" s="344"/>
      <c r="AN108" s="344"/>
      <c r="AO108" s="344"/>
      <c r="AP108" s="344"/>
      <c r="AQ108" s="344"/>
      <c r="AR108" s="344"/>
      <c r="AS108" s="344"/>
      <c r="AT108" s="344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  <c r="CV108" s="59"/>
      <c r="CW108" s="59"/>
      <c r="CX108" s="59"/>
      <c r="CY108" s="59"/>
      <c r="CZ108" s="59"/>
      <c r="DA108" s="59"/>
      <c r="DB108" s="59"/>
      <c r="DC108" s="59"/>
      <c r="DD108" s="59"/>
      <c r="DE108" s="59"/>
      <c r="DF108" s="59"/>
      <c r="DG108" s="59"/>
      <c r="DH108" s="59"/>
      <c r="DI108" s="59"/>
      <c r="DJ108" s="59"/>
      <c r="DK108" s="59"/>
      <c r="DL108" s="59"/>
      <c r="DM108" s="59"/>
      <c r="DN108" s="59"/>
      <c r="DO108" s="59"/>
      <c r="DP108" s="59"/>
      <c r="DQ108" s="59"/>
    </row>
    <row r="109" spans="1:121" s="53" customFormat="1" ht="31.5" customHeight="1" x14ac:dyDescent="0.25">
      <c r="A109" s="53">
        <v>230</v>
      </c>
      <c r="B109" s="67">
        <v>2219</v>
      </c>
      <c r="C109" s="44">
        <v>6121</v>
      </c>
      <c r="D109" s="399">
        <v>3107</v>
      </c>
      <c r="E109" s="440" t="s">
        <v>117</v>
      </c>
      <c r="F109" s="437" t="s">
        <v>37</v>
      </c>
      <c r="G109" s="366">
        <v>400</v>
      </c>
      <c r="H109" s="366">
        <v>2011</v>
      </c>
      <c r="I109" s="438">
        <v>2019</v>
      </c>
      <c r="J109" s="45">
        <f t="shared" si="83"/>
        <v>42745</v>
      </c>
      <c r="K109" s="369">
        <v>1145</v>
      </c>
      <c r="L109" s="370">
        <v>0</v>
      </c>
      <c r="M109" s="371">
        <f t="shared" si="84"/>
        <v>0</v>
      </c>
      <c r="N109" s="46">
        <v>0</v>
      </c>
      <c r="O109" s="47">
        <v>0</v>
      </c>
      <c r="P109" s="372">
        <v>0</v>
      </c>
      <c r="Q109" s="441">
        <v>0</v>
      </c>
      <c r="R109" s="374">
        <v>2300</v>
      </c>
      <c r="S109" s="375">
        <v>0</v>
      </c>
      <c r="T109" s="376">
        <v>0</v>
      </c>
      <c r="U109" s="377">
        <v>10000</v>
      </c>
      <c r="V109" s="375">
        <v>0</v>
      </c>
      <c r="W109" s="376">
        <v>0</v>
      </c>
      <c r="X109" s="377">
        <v>29300</v>
      </c>
      <c r="Y109" s="375">
        <v>0</v>
      </c>
      <c r="Z109" s="376">
        <v>0</v>
      </c>
      <c r="AA109" s="385">
        <v>0</v>
      </c>
      <c r="AB109" s="76"/>
      <c r="AC109" s="77"/>
      <c r="AD109" s="76"/>
      <c r="AE109" s="76"/>
      <c r="AF109" s="76"/>
      <c r="AG109"/>
      <c r="AH109"/>
      <c r="AI109"/>
      <c r="AJ109" s="344"/>
      <c r="AK109" s="344"/>
      <c r="AL109" s="344"/>
      <c r="AM109" s="344"/>
      <c r="AN109" s="344"/>
      <c r="AO109" s="344"/>
      <c r="AP109" s="344"/>
      <c r="AQ109" s="344"/>
      <c r="AR109" s="344"/>
      <c r="AS109" s="344"/>
      <c r="AT109" s="344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  <c r="CV109" s="59"/>
      <c r="CW109" s="59"/>
      <c r="CX109" s="59"/>
      <c r="CY109" s="59"/>
      <c r="CZ109" s="59"/>
      <c r="DA109" s="59"/>
      <c r="DB109" s="59"/>
      <c r="DC109" s="59"/>
      <c r="DD109" s="59"/>
      <c r="DE109" s="59"/>
      <c r="DF109" s="59"/>
      <c r="DG109" s="59"/>
      <c r="DH109" s="59"/>
      <c r="DI109" s="59"/>
      <c r="DJ109" s="59"/>
      <c r="DK109" s="59"/>
      <c r="DL109" s="59"/>
      <c r="DM109" s="59"/>
      <c r="DN109" s="59"/>
      <c r="DO109" s="59"/>
      <c r="DP109" s="59"/>
      <c r="DQ109" s="59"/>
    </row>
    <row r="110" spans="1:121" s="53" customFormat="1" ht="25.5" customHeight="1" x14ac:dyDescent="0.25">
      <c r="A110" s="53">
        <v>230</v>
      </c>
      <c r="B110" s="67">
        <v>2219</v>
      </c>
      <c r="C110" s="44">
        <v>6121</v>
      </c>
      <c r="D110" s="49">
        <v>3109</v>
      </c>
      <c r="E110" s="421" t="s">
        <v>118</v>
      </c>
      <c r="F110" s="437" t="s">
        <v>119</v>
      </c>
      <c r="G110" s="366">
        <v>400</v>
      </c>
      <c r="H110" s="366">
        <v>2011</v>
      </c>
      <c r="I110" s="438">
        <v>2018</v>
      </c>
      <c r="J110" s="45">
        <f t="shared" si="83"/>
        <v>19341</v>
      </c>
      <c r="K110" s="369">
        <v>1274</v>
      </c>
      <c r="L110" s="370">
        <v>67</v>
      </c>
      <c r="M110" s="371">
        <f t="shared" si="84"/>
        <v>12000</v>
      </c>
      <c r="N110" s="46">
        <v>9000</v>
      </c>
      <c r="O110" s="47">
        <v>0</v>
      </c>
      <c r="P110" s="372">
        <v>0</v>
      </c>
      <c r="Q110" s="439">
        <v>3000</v>
      </c>
      <c r="R110" s="374">
        <v>6000</v>
      </c>
      <c r="S110" s="375">
        <v>0</v>
      </c>
      <c r="T110" s="376">
        <v>0</v>
      </c>
      <c r="U110" s="377">
        <v>0</v>
      </c>
      <c r="V110" s="375">
        <v>0</v>
      </c>
      <c r="W110" s="376">
        <v>0</v>
      </c>
      <c r="X110" s="377">
        <v>0</v>
      </c>
      <c r="Y110" s="375">
        <v>0</v>
      </c>
      <c r="Z110" s="376">
        <v>0</v>
      </c>
      <c r="AA110" s="385">
        <v>0</v>
      </c>
      <c r="AB110" s="76"/>
      <c r="AC110" s="77"/>
      <c r="AD110" s="76"/>
      <c r="AE110" s="76"/>
      <c r="AF110" s="76"/>
      <c r="AG110"/>
      <c r="AH110"/>
      <c r="AI110"/>
      <c r="AJ110" s="344"/>
      <c r="AK110" s="344"/>
      <c r="AL110" s="344"/>
      <c r="AM110" s="344"/>
      <c r="AN110" s="344"/>
      <c r="AO110" s="344"/>
      <c r="AP110" s="344"/>
      <c r="AQ110" s="344"/>
      <c r="AR110" s="344"/>
      <c r="AS110" s="344"/>
      <c r="AT110" s="344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  <c r="CU110" s="59"/>
      <c r="CV110" s="59"/>
      <c r="CW110" s="59"/>
      <c r="CX110" s="59"/>
      <c r="CY110" s="59"/>
      <c r="CZ110" s="59"/>
      <c r="DA110" s="59"/>
      <c r="DB110" s="59"/>
      <c r="DC110" s="59"/>
      <c r="DD110" s="59"/>
      <c r="DE110" s="59"/>
      <c r="DF110" s="59"/>
      <c r="DG110" s="59"/>
      <c r="DH110" s="59"/>
      <c r="DI110" s="59"/>
      <c r="DJ110" s="59"/>
      <c r="DK110" s="59"/>
      <c r="DL110" s="59"/>
      <c r="DM110" s="59"/>
      <c r="DN110" s="59"/>
      <c r="DO110" s="59"/>
      <c r="DP110" s="59"/>
      <c r="DQ110" s="59"/>
    </row>
    <row r="111" spans="1:121" s="401" customFormat="1" ht="34.5" customHeight="1" x14ac:dyDescent="0.25">
      <c r="A111" s="53">
        <v>230</v>
      </c>
      <c r="B111" s="67">
        <v>2219</v>
      </c>
      <c r="C111" s="44">
        <v>6121</v>
      </c>
      <c r="D111" s="399">
        <v>3111</v>
      </c>
      <c r="E111" s="440" t="s">
        <v>120</v>
      </c>
      <c r="F111" s="437" t="s">
        <v>37</v>
      </c>
      <c r="G111" s="366">
        <v>400</v>
      </c>
      <c r="H111" s="366">
        <v>2012</v>
      </c>
      <c r="I111" s="438">
        <v>2018</v>
      </c>
      <c r="J111" s="45">
        <f t="shared" si="83"/>
        <v>10802</v>
      </c>
      <c r="K111" s="369">
        <v>119</v>
      </c>
      <c r="L111" s="370">
        <v>221</v>
      </c>
      <c r="M111" s="371">
        <f t="shared" si="84"/>
        <v>762</v>
      </c>
      <c r="N111" s="46">
        <v>762</v>
      </c>
      <c r="O111" s="47">
        <v>0</v>
      </c>
      <c r="P111" s="372">
        <v>0</v>
      </c>
      <c r="Q111" s="441">
        <v>0</v>
      </c>
      <c r="R111" s="374">
        <v>9700</v>
      </c>
      <c r="S111" s="375">
        <v>0</v>
      </c>
      <c r="T111" s="376">
        <v>0</v>
      </c>
      <c r="U111" s="377">
        <v>0</v>
      </c>
      <c r="V111" s="375">
        <v>0</v>
      </c>
      <c r="W111" s="376">
        <v>0</v>
      </c>
      <c r="X111" s="377">
        <v>0</v>
      </c>
      <c r="Y111" s="375">
        <v>0</v>
      </c>
      <c r="Z111" s="376">
        <v>0</v>
      </c>
      <c r="AA111" s="385">
        <v>0</v>
      </c>
      <c r="AB111"/>
      <c r="AC111"/>
      <c r="AD111"/>
      <c r="AE111"/>
      <c r="AF111"/>
      <c r="AG111"/>
      <c r="AH111"/>
      <c r="AI111"/>
      <c r="AJ111" s="344"/>
      <c r="AK111" s="344"/>
      <c r="AL111" s="344"/>
      <c r="AM111" s="344"/>
      <c r="AN111" s="344"/>
      <c r="AO111" s="344"/>
      <c r="AP111" s="344"/>
      <c r="AQ111" s="344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9"/>
      <c r="CT111" s="59"/>
      <c r="CU111" s="59"/>
      <c r="CV111" s="59"/>
      <c r="CW111" s="59"/>
      <c r="CX111" s="59"/>
      <c r="CY111" s="59"/>
      <c r="CZ111" s="59"/>
      <c r="DA111" s="59"/>
      <c r="DB111" s="59"/>
      <c r="DC111" s="59"/>
      <c r="DD111" s="59"/>
      <c r="DE111" s="59"/>
      <c r="DF111" s="59"/>
      <c r="DG111" s="59"/>
      <c r="DH111" s="59"/>
      <c r="DI111" s="59"/>
      <c r="DJ111" s="59"/>
      <c r="DK111" s="59"/>
      <c r="DL111" s="59"/>
      <c r="DM111" s="59"/>
      <c r="DN111" s="59"/>
      <c r="DO111" s="59"/>
      <c r="DP111" s="59"/>
      <c r="DQ111" s="59"/>
    </row>
    <row r="112" spans="1:121" s="53" customFormat="1" ht="31.5" customHeight="1" x14ac:dyDescent="0.25">
      <c r="A112" s="53">
        <v>230</v>
      </c>
      <c r="B112" s="67">
        <v>2219</v>
      </c>
      <c r="C112" s="44">
        <v>6121</v>
      </c>
      <c r="D112" s="399">
        <v>3126</v>
      </c>
      <c r="E112" s="440" t="s">
        <v>121</v>
      </c>
      <c r="F112" s="437" t="s">
        <v>36</v>
      </c>
      <c r="G112" s="366">
        <v>400</v>
      </c>
      <c r="H112" s="366">
        <v>2012</v>
      </c>
      <c r="I112" s="438">
        <v>2018</v>
      </c>
      <c r="J112" s="45">
        <f t="shared" si="83"/>
        <v>11788</v>
      </c>
      <c r="K112" s="369">
        <v>765</v>
      </c>
      <c r="L112" s="370">
        <v>412</v>
      </c>
      <c r="M112" s="371">
        <f t="shared" si="84"/>
        <v>111</v>
      </c>
      <c r="N112" s="46">
        <v>111</v>
      </c>
      <c r="O112" s="47">
        <v>0</v>
      </c>
      <c r="P112" s="372">
        <v>0</v>
      </c>
      <c r="Q112" s="441">
        <v>0</v>
      </c>
      <c r="R112" s="374">
        <v>10500</v>
      </c>
      <c r="S112" s="375">
        <v>0</v>
      </c>
      <c r="T112" s="376">
        <v>0</v>
      </c>
      <c r="U112" s="377">
        <v>0</v>
      </c>
      <c r="V112" s="375">
        <v>0</v>
      </c>
      <c r="W112" s="376">
        <v>0</v>
      </c>
      <c r="X112" s="377">
        <v>0</v>
      </c>
      <c r="Y112" s="375">
        <v>0</v>
      </c>
      <c r="Z112" s="376">
        <v>0</v>
      </c>
      <c r="AA112" s="385">
        <v>0</v>
      </c>
      <c r="AB112" s="76"/>
      <c r="AC112" s="77"/>
      <c r="AD112" s="76"/>
      <c r="AE112" s="76"/>
      <c r="AF112" s="76"/>
      <c r="AG112"/>
      <c r="AH112"/>
      <c r="AI112"/>
      <c r="AJ112" s="344"/>
      <c r="AK112" s="344"/>
      <c r="AL112" s="344"/>
      <c r="AM112" s="344"/>
      <c r="AN112" s="344"/>
      <c r="AO112" s="344"/>
      <c r="AP112" s="344"/>
      <c r="AQ112" s="344"/>
      <c r="AR112" s="344"/>
      <c r="AS112" s="344"/>
      <c r="AT112" s="344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  <c r="CV112" s="59"/>
      <c r="CW112" s="59"/>
      <c r="CX112" s="59"/>
      <c r="CY112" s="59"/>
      <c r="CZ112" s="59"/>
      <c r="DA112" s="59"/>
      <c r="DB112" s="59"/>
      <c r="DC112" s="59"/>
      <c r="DD112" s="59"/>
      <c r="DE112" s="59"/>
      <c r="DF112" s="59"/>
      <c r="DG112" s="59"/>
      <c r="DH112" s="59"/>
      <c r="DI112" s="59"/>
      <c r="DJ112" s="59"/>
      <c r="DK112" s="59"/>
      <c r="DL112" s="59"/>
      <c r="DM112" s="59"/>
      <c r="DN112" s="59"/>
      <c r="DO112" s="59"/>
      <c r="DP112" s="59"/>
      <c r="DQ112" s="59"/>
    </row>
    <row r="113" spans="1:121" s="53" customFormat="1" ht="33" customHeight="1" x14ac:dyDescent="0.25">
      <c r="A113" s="53">
        <v>230</v>
      </c>
      <c r="B113" s="67">
        <v>2219</v>
      </c>
      <c r="C113" s="44">
        <v>6121</v>
      </c>
      <c r="D113" s="399">
        <v>3129</v>
      </c>
      <c r="E113" s="440" t="s">
        <v>122</v>
      </c>
      <c r="F113" s="437" t="s">
        <v>84</v>
      </c>
      <c r="G113" s="366">
        <v>400</v>
      </c>
      <c r="H113" s="366">
        <v>2012</v>
      </c>
      <c r="I113" s="438">
        <v>2018</v>
      </c>
      <c r="J113" s="45">
        <f t="shared" si="83"/>
        <v>43726.692000000003</v>
      </c>
      <c r="K113" s="369">
        <v>1993.16</v>
      </c>
      <c r="L113" s="370">
        <f>301.532</f>
        <v>301.53199999999998</v>
      </c>
      <c r="M113" s="371">
        <f>N113+O113+P113+Q113</f>
        <v>5432</v>
      </c>
      <c r="N113" s="46">
        <v>1432</v>
      </c>
      <c r="O113" s="47">
        <v>4000</v>
      </c>
      <c r="P113" s="372">
        <v>0</v>
      </c>
      <c r="Q113" s="441">
        <v>0</v>
      </c>
      <c r="R113" s="374">
        <v>36000</v>
      </c>
      <c r="S113" s="375">
        <v>0</v>
      </c>
      <c r="T113" s="376">
        <v>0</v>
      </c>
      <c r="U113" s="377">
        <v>0</v>
      </c>
      <c r="V113" s="375">
        <v>0</v>
      </c>
      <c r="W113" s="376">
        <v>0</v>
      </c>
      <c r="X113" s="377">
        <v>0</v>
      </c>
      <c r="Y113" s="375">
        <v>0</v>
      </c>
      <c r="Z113" s="376">
        <v>0</v>
      </c>
      <c r="AA113" s="385">
        <v>0</v>
      </c>
      <c r="AB113" s="76"/>
      <c r="AC113" s="77"/>
      <c r="AD113" s="76"/>
      <c r="AE113" s="76"/>
      <c r="AF113" s="76"/>
      <c r="AG113"/>
      <c r="AH113"/>
      <c r="AI113"/>
      <c r="AJ113" s="344"/>
      <c r="AK113" s="344"/>
      <c r="AL113" s="344"/>
      <c r="AM113" s="344"/>
      <c r="AN113" s="344"/>
      <c r="AO113" s="344"/>
      <c r="AP113" s="344"/>
      <c r="AQ113" s="344"/>
      <c r="AR113" s="344"/>
      <c r="AS113" s="344"/>
      <c r="AT113" s="344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  <c r="CV113" s="59"/>
      <c r="CW113" s="59"/>
      <c r="CX113" s="59"/>
      <c r="CY113" s="59"/>
      <c r="CZ113" s="59"/>
      <c r="DA113" s="59"/>
      <c r="DB113" s="59"/>
      <c r="DC113" s="59"/>
      <c r="DD113" s="59"/>
      <c r="DE113" s="59"/>
      <c r="DF113" s="59"/>
      <c r="DG113" s="59"/>
      <c r="DH113" s="59"/>
      <c r="DI113" s="59"/>
      <c r="DJ113" s="59"/>
      <c r="DK113" s="59"/>
      <c r="DL113" s="59"/>
      <c r="DM113" s="59"/>
      <c r="DN113" s="59"/>
      <c r="DO113" s="59"/>
      <c r="DP113" s="59"/>
      <c r="DQ113" s="59"/>
    </row>
    <row r="114" spans="1:121" s="53" customFormat="1" ht="33" customHeight="1" x14ac:dyDescent="0.25">
      <c r="A114" s="53">
        <v>230</v>
      </c>
      <c r="B114" s="67">
        <v>2219</v>
      </c>
      <c r="C114" s="44">
        <v>6121</v>
      </c>
      <c r="D114" s="49">
        <v>3137</v>
      </c>
      <c r="E114" s="421" t="s">
        <v>123</v>
      </c>
      <c r="F114" s="437" t="s">
        <v>105</v>
      </c>
      <c r="G114" s="366">
        <v>400</v>
      </c>
      <c r="H114" s="366">
        <v>2012</v>
      </c>
      <c r="I114" s="438">
        <v>2018</v>
      </c>
      <c r="J114" s="45">
        <f t="shared" si="83"/>
        <v>12344</v>
      </c>
      <c r="K114" s="369">
        <v>1344</v>
      </c>
      <c r="L114" s="370">
        <v>0</v>
      </c>
      <c r="M114" s="371">
        <f t="shared" ref="M114:M132" si="85">N114+O114+P114+Q114</f>
        <v>10000</v>
      </c>
      <c r="N114" s="46">
        <v>10000</v>
      </c>
      <c r="O114" s="47">
        <v>0</v>
      </c>
      <c r="P114" s="372">
        <v>0</v>
      </c>
      <c r="Q114" s="439">
        <v>0</v>
      </c>
      <c r="R114" s="374">
        <v>1000</v>
      </c>
      <c r="S114" s="375">
        <v>0</v>
      </c>
      <c r="T114" s="376">
        <v>0</v>
      </c>
      <c r="U114" s="377">
        <v>0</v>
      </c>
      <c r="V114" s="375">
        <v>0</v>
      </c>
      <c r="W114" s="376">
        <v>0</v>
      </c>
      <c r="X114" s="377">
        <v>0</v>
      </c>
      <c r="Y114" s="375">
        <v>0</v>
      </c>
      <c r="Z114" s="376">
        <v>0</v>
      </c>
      <c r="AA114" s="385">
        <v>0</v>
      </c>
      <c r="AB114" s="76"/>
      <c r="AC114" s="77"/>
      <c r="AD114" s="76"/>
      <c r="AE114" s="76"/>
      <c r="AF114" s="76"/>
      <c r="AG114"/>
      <c r="AH114"/>
      <c r="AI114"/>
      <c r="AJ114" s="344"/>
      <c r="AK114" s="344"/>
      <c r="AL114" s="344"/>
      <c r="AM114" s="344"/>
      <c r="AN114" s="344"/>
      <c r="AO114" s="344"/>
      <c r="AP114" s="344"/>
      <c r="AQ114" s="344"/>
      <c r="AR114" s="344"/>
      <c r="AS114" s="344"/>
      <c r="AT114" s="344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  <c r="CV114" s="59"/>
      <c r="CW114" s="59"/>
      <c r="CX114" s="59"/>
      <c r="CY114" s="59"/>
      <c r="CZ114" s="59"/>
      <c r="DA114" s="59"/>
      <c r="DB114" s="59"/>
      <c r="DC114" s="59"/>
      <c r="DD114" s="59"/>
      <c r="DE114" s="59"/>
      <c r="DF114" s="59"/>
      <c r="DG114" s="59"/>
      <c r="DH114" s="59"/>
      <c r="DI114" s="59"/>
      <c r="DJ114" s="59"/>
      <c r="DK114" s="59"/>
      <c r="DL114" s="59"/>
      <c r="DM114" s="59"/>
      <c r="DN114" s="59"/>
      <c r="DO114" s="59"/>
      <c r="DP114" s="59"/>
      <c r="DQ114" s="59"/>
    </row>
    <row r="115" spans="1:121" s="53" customFormat="1" ht="33" customHeight="1" x14ac:dyDescent="0.25">
      <c r="A115" s="53">
        <v>230</v>
      </c>
      <c r="B115" s="67">
        <v>2219</v>
      </c>
      <c r="C115" s="44">
        <v>6121</v>
      </c>
      <c r="D115" s="399">
        <v>3138</v>
      </c>
      <c r="E115" s="440" t="s">
        <v>124</v>
      </c>
      <c r="F115" s="437" t="s">
        <v>106</v>
      </c>
      <c r="G115" s="366">
        <v>400</v>
      </c>
      <c r="H115" s="366">
        <v>2012</v>
      </c>
      <c r="I115" s="438">
        <v>2018</v>
      </c>
      <c r="J115" s="45">
        <f t="shared" si="83"/>
        <v>13447</v>
      </c>
      <c r="K115" s="369">
        <v>569</v>
      </c>
      <c r="L115" s="370">
        <v>18</v>
      </c>
      <c r="M115" s="371">
        <f t="shared" si="85"/>
        <v>660</v>
      </c>
      <c r="N115" s="46">
        <v>660</v>
      </c>
      <c r="O115" s="47">
        <v>0</v>
      </c>
      <c r="P115" s="372">
        <v>0</v>
      </c>
      <c r="Q115" s="441">
        <v>0</v>
      </c>
      <c r="R115" s="374">
        <v>12200</v>
      </c>
      <c r="S115" s="375">
        <v>0</v>
      </c>
      <c r="T115" s="376">
        <v>0</v>
      </c>
      <c r="U115" s="377">
        <v>0</v>
      </c>
      <c r="V115" s="375">
        <v>0</v>
      </c>
      <c r="W115" s="376">
        <v>0</v>
      </c>
      <c r="X115" s="377">
        <v>0</v>
      </c>
      <c r="Y115" s="375">
        <v>0</v>
      </c>
      <c r="Z115" s="376">
        <v>0</v>
      </c>
      <c r="AA115" s="385">
        <v>0</v>
      </c>
      <c r="AB115" s="76"/>
      <c r="AC115" s="77"/>
      <c r="AD115" s="76"/>
      <c r="AE115" s="76"/>
      <c r="AF115" s="76"/>
      <c r="AG115"/>
      <c r="AH115"/>
      <c r="AI115"/>
      <c r="AJ115" s="344"/>
      <c r="AK115" s="344"/>
      <c r="AL115" s="344"/>
      <c r="AM115" s="344"/>
      <c r="AN115" s="344"/>
      <c r="AO115" s="344"/>
      <c r="AP115" s="344"/>
      <c r="AQ115" s="344"/>
      <c r="AR115" s="344"/>
      <c r="AS115" s="344"/>
      <c r="AT115" s="344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59"/>
      <c r="CD115" s="59"/>
      <c r="CE115" s="59"/>
      <c r="CF115" s="59"/>
      <c r="CG115" s="59"/>
      <c r="CH115" s="59"/>
      <c r="CI115" s="59"/>
      <c r="CJ115" s="59"/>
      <c r="CK115" s="59"/>
      <c r="CL115" s="59"/>
      <c r="CM115" s="59"/>
      <c r="CN115" s="59"/>
      <c r="CO115" s="59"/>
      <c r="CP115" s="59"/>
      <c r="CQ115" s="59"/>
      <c r="CR115" s="59"/>
      <c r="CS115" s="59"/>
      <c r="CT115" s="59"/>
      <c r="CU115" s="59"/>
      <c r="CV115" s="59"/>
      <c r="CW115" s="59"/>
      <c r="CX115" s="59"/>
      <c r="CY115" s="59"/>
      <c r="CZ115" s="59"/>
      <c r="DA115" s="59"/>
      <c r="DB115" s="59"/>
      <c r="DC115" s="59"/>
      <c r="DD115" s="59"/>
      <c r="DE115" s="59"/>
      <c r="DF115" s="59"/>
      <c r="DG115" s="59"/>
      <c r="DH115" s="59"/>
      <c r="DI115" s="59"/>
      <c r="DJ115" s="59"/>
      <c r="DK115" s="59"/>
      <c r="DL115" s="59"/>
      <c r="DM115" s="59"/>
      <c r="DN115" s="59"/>
      <c r="DO115" s="59"/>
      <c r="DP115" s="59"/>
      <c r="DQ115" s="59"/>
    </row>
    <row r="116" spans="1:121" s="53" customFormat="1" ht="31.5" customHeight="1" x14ac:dyDescent="0.25">
      <c r="A116" s="53">
        <v>230</v>
      </c>
      <c r="B116" s="67">
        <v>2219</v>
      </c>
      <c r="C116" s="44">
        <v>6121</v>
      </c>
      <c r="D116" s="399">
        <v>3146</v>
      </c>
      <c r="E116" s="440" t="s">
        <v>125</v>
      </c>
      <c r="F116" s="437" t="s">
        <v>35</v>
      </c>
      <c r="G116" s="366">
        <v>400</v>
      </c>
      <c r="H116" s="366">
        <v>2016</v>
      </c>
      <c r="I116" s="438">
        <v>2018</v>
      </c>
      <c r="J116" s="45">
        <f t="shared" si="83"/>
        <v>6292</v>
      </c>
      <c r="K116" s="369">
        <v>172</v>
      </c>
      <c r="L116" s="370">
        <v>120</v>
      </c>
      <c r="M116" s="371">
        <f t="shared" si="85"/>
        <v>1000</v>
      </c>
      <c r="N116" s="46">
        <v>1000</v>
      </c>
      <c r="O116" s="47">
        <v>0</v>
      </c>
      <c r="P116" s="372">
        <v>0</v>
      </c>
      <c r="Q116" s="441">
        <v>0</v>
      </c>
      <c r="R116" s="374">
        <v>5000</v>
      </c>
      <c r="S116" s="375">
        <v>0</v>
      </c>
      <c r="T116" s="376">
        <v>0</v>
      </c>
      <c r="U116" s="377">
        <v>0</v>
      </c>
      <c r="V116" s="375">
        <v>0</v>
      </c>
      <c r="W116" s="376">
        <v>0</v>
      </c>
      <c r="X116" s="377">
        <v>0</v>
      </c>
      <c r="Y116" s="375">
        <v>0</v>
      </c>
      <c r="Z116" s="376">
        <v>0</v>
      </c>
      <c r="AA116" s="385">
        <v>0</v>
      </c>
      <c r="AB116" s="76"/>
      <c r="AC116" s="77"/>
      <c r="AD116" s="76"/>
      <c r="AE116" s="76"/>
      <c r="AF116" s="76"/>
      <c r="AG116"/>
      <c r="AH116"/>
      <c r="AI116"/>
      <c r="AJ116" s="344"/>
      <c r="AK116" s="344"/>
      <c r="AL116" s="344"/>
      <c r="AM116" s="344"/>
      <c r="AN116" s="344"/>
      <c r="AO116" s="344"/>
      <c r="AP116" s="344"/>
      <c r="AQ116" s="344"/>
      <c r="AR116" s="344"/>
      <c r="AS116" s="344"/>
      <c r="AT116" s="344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  <c r="CG116" s="59"/>
      <c r="CH116" s="59"/>
      <c r="CI116" s="59"/>
      <c r="CJ116" s="59"/>
      <c r="CK116" s="59"/>
      <c r="CL116" s="59"/>
      <c r="CM116" s="59"/>
      <c r="CN116" s="59"/>
      <c r="CO116" s="59"/>
      <c r="CP116" s="59"/>
      <c r="CQ116" s="59"/>
      <c r="CR116" s="59"/>
      <c r="CS116" s="59"/>
      <c r="CT116" s="59"/>
      <c r="CU116" s="59"/>
      <c r="CV116" s="59"/>
      <c r="CW116" s="59"/>
      <c r="CX116" s="59"/>
      <c r="CY116" s="59"/>
      <c r="CZ116" s="59"/>
      <c r="DA116" s="59"/>
      <c r="DB116" s="59"/>
      <c r="DC116" s="59"/>
      <c r="DD116" s="59"/>
      <c r="DE116" s="59"/>
      <c r="DF116" s="59"/>
      <c r="DG116" s="59"/>
      <c r="DH116" s="59"/>
      <c r="DI116" s="59"/>
      <c r="DJ116" s="59"/>
      <c r="DK116" s="59"/>
      <c r="DL116" s="59"/>
      <c r="DM116" s="59"/>
      <c r="DN116" s="59"/>
      <c r="DO116" s="59"/>
      <c r="DP116" s="59"/>
      <c r="DQ116" s="59"/>
    </row>
    <row r="117" spans="1:121" s="444" customFormat="1" ht="31.5" customHeight="1" x14ac:dyDescent="0.25">
      <c r="A117" s="53">
        <v>230</v>
      </c>
      <c r="B117" s="67">
        <v>2219</v>
      </c>
      <c r="C117" s="44">
        <v>6121</v>
      </c>
      <c r="D117" s="399">
        <v>3152</v>
      </c>
      <c r="E117" s="440" t="s">
        <v>126</v>
      </c>
      <c r="F117" s="437" t="s">
        <v>35</v>
      </c>
      <c r="G117" s="366">
        <v>400</v>
      </c>
      <c r="H117" s="366">
        <v>2013</v>
      </c>
      <c r="I117" s="438">
        <v>2019</v>
      </c>
      <c r="J117" s="45">
        <f t="shared" si="83"/>
        <v>15642</v>
      </c>
      <c r="K117" s="369">
        <v>569</v>
      </c>
      <c r="L117" s="370">
        <v>523</v>
      </c>
      <c r="M117" s="371">
        <f t="shared" si="85"/>
        <v>50</v>
      </c>
      <c r="N117" s="46">
        <v>50</v>
      </c>
      <c r="O117" s="47">
        <v>0</v>
      </c>
      <c r="P117" s="372">
        <v>0</v>
      </c>
      <c r="Q117" s="441">
        <v>0</v>
      </c>
      <c r="R117" s="374">
        <v>4500</v>
      </c>
      <c r="S117" s="375">
        <v>0</v>
      </c>
      <c r="T117" s="376">
        <v>0</v>
      </c>
      <c r="U117" s="377">
        <v>10000</v>
      </c>
      <c r="V117" s="375">
        <v>0</v>
      </c>
      <c r="W117" s="376">
        <v>0</v>
      </c>
      <c r="X117" s="377">
        <v>0</v>
      </c>
      <c r="Y117" s="375">
        <v>0</v>
      </c>
      <c r="Z117" s="376">
        <v>0</v>
      </c>
      <c r="AA117" s="385">
        <v>0</v>
      </c>
      <c r="AB117" s="76"/>
      <c r="AC117" s="77"/>
      <c r="AD117" s="76"/>
      <c r="AE117" s="76"/>
      <c r="AF117" s="76"/>
      <c r="AG117" s="443"/>
      <c r="AH117" s="443"/>
      <c r="AI117" s="443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442"/>
      <c r="AV117" s="442"/>
      <c r="AW117" s="442"/>
      <c r="AX117" s="442"/>
      <c r="AY117" s="442"/>
      <c r="AZ117" s="442"/>
      <c r="BA117" s="442"/>
      <c r="BB117" s="442"/>
      <c r="BC117" s="442"/>
      <c r="BD117" s="442"/>
      <c r="BE117" s="442"/>
      <c r="BF117" s="442"/>
      <c r="BG117" s="442"/>
      <c r="BH117" s="442"/>
      <c r="BI117" s="442"/>
      <c r="BJ117" s="442"/>
      <c r="BK117" s="442"/>
      <c r="BL117" s="442"/>
      <c r="BM117" s="442"/>
      <c r="BN117" s="442"/>
      <c r="BO117" s="442"/>
      <c r="BP117" s="442"/>
      <c r="BQ117" s="442"/>
      <c r="BR117" s="442"/>
      <c r="BS117" s="442"/>
      <c r="BT117" s="442"/>
      <c r="BU117" s="442"/>
      <c r="BV117" s="442"/>
      <c r="BW117" s="442"/>
      <c r="BX117" s="442"/>
      <c r="BY117" s="442"/>
      <c r="BZ117" s="442"/>
      <c r="CA117" s="442"/>
      <c r="CB117" s="442"/>
      <c r="CC117" s="442"/>
      <c r="CD117" s="442"/>
      <c r="CE117" s="442"/>
      <c r="CF117" s="442"/>
      <c r="CG117" s="442"/>
      <c r="CH117" s="442"/>
      <c r="CI117" s="442"/>
      <c r="CJ117" s="442"/>
      <c r="CK117" s="442"/>
      <c r="CL117" s="442"/>
      <c r="CM117" s="442"/>
      <c r="CN117" s="442"/>
      <c r="CO117" s="442"/>
      <c r="CP117" s="442"/>
      <c r="CQ117" s="442"/>
      <c r="CR117" s="442"/>
      <c r="CS117" s="442"/>
      <c r="CT117" s="442"/>
      <c r="CU117" s="442"/>
      <c r="CV117" s="442"/>
      <c r="CW117" s="442"/>
      <c r="CX117" s="442"/>
      <c r="CY117" s="442"/>
      <c r="CZ117" s="442"/>
      <c r="DA117" s="442"/>
      <c r="DB117" s="442"/>
      <c r="DC117" s="442"/>
      <c r="DD117" s="442"/>
      <c r="DE117" s="442"/>
      <c r="DF117" s="442"/>
      <c r="DG117" s="442"/>
      <c r="DH117" s="442"/>
      <c r="DI117" s="442"/>
      <c r="DJ117" s="442"/>
      <c r="DK117" s="442"/>
      <c r="DL117" s="442"/>
      <c r="DM117" s="442"/>
      <c r="DN117" s="442"/>
      <c r="DO117" s="442"/>
      <c r="DP117" s="442"/>
      <c r="DQ117" s="442"/>
    </row>
    <row r="118" spans="1:121" s="53" customFormat="1" ht="30.75" customHeight="1" x14ac:dyDescent="0.25">
      <c r="A118" s="53">
        <v>230</v>
      </c>
      <c r="B118" s="67">
        <v>2219</v>
      </c>
      <c r="C118" s="44">
        <v>6121</v>
      </c>
      <c r="D118" s="399">
        <v>3153</v>
      </c>
      <c r="E118" s="440" t="s">
        <v>127</v>
      </c>
      <c r="F118" s="437" t="s">
        <v>105</v>
      </c>
      <c r="G118" s="366">
        <v>400</v>
      </c>
      <c r="H118" s="366">
        <v>2013</v>
      </c>
      <c r="I118" s="438">
        <v>2018</v>
      </c>
      <c r="J118" s="45">
        <f t="shared" si="83"/>
        <v>9267</v>
      </c>
      <c r="K118" s="369">
        <v>643</v>
      </c>
      <c r="L118" s="370">
        <v>175</v>
      </c>
      <c r="M118" s="371">
        <f t="shared" si="85"/>
        <v>249</v>
      </c>
      <c r="N118" s="46">
        <v>249</v>
      </c>
      <c r="O118" s="47">
        <v>0</v>
      </c>
      <c r="P118" s="372">
        <v>0</v>
      </c>
      <c r="Q118" s="441">
        <v>0</v>
      </c>
      <c r="R118" s="374">
        <v>8200</v>
      </c>
      <c r="S118" s="375">
        <v>0</v>
      </c>
      <c r="T118" s="376">
        <v>0</v>
      </c>
      <c r="U118" s="377">
        <v>0</v>
      </c>
      <c r="V118" s="375">
        <v>0</v>
      </c>
      <c r="W118" s="376">
        <v>0</v>
      </c>
      <c r="X118" s="377">
        <v>0</v>
      </c>
      <c r="Y118" s="375">
        <v>0</v>
      </c>
      <c r="Z118" s="376">
        <v>0</v>
      </c>
      <c r="AA118" s="385">
        <v>0</v>
      </c>
      <c r="AB118" s="76"/>
      <c r="AC118" s="77"/>
      <c r="AD118" s="76"/>
      <c r="AE118" s="76"/>
      <c r="AF118" s="76"/>
      <c r="AG118"/>
      <c r="AH118"/>
      <c r="AI118"/>
      <c r="AJ118" s="344"/>
      <c r="AK118" s="344"/>
      <c r="AL118" s="344"/>
      <c r="AM118" s="344"/>
      <c r="AN118" s="344"/>
      <c r="AO118" s="344"/>
      <c r="AP118" s="344"/>
      <c r="AQ118" s="344"/>
      <c r="AR118" s="344"/>
      <c r="AS118" s="344"/>
      <c r="AT118" s="344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  <c r="CU118" s="59"/>
      <c r="CV118" s="59"/>
      <c r="CW118" s="59"/>
      <c r="CX118" s="59"/>
      <c r="CY118" s="59"/>
      <c r="CZ118" s="59"/>
      <c r="DA118" s="59"/>
      <c r="DB118" s="59"/>
      <c r="DC118" s="59"/>
      <c r="DD118" s="59"/>
      <c r="DE118" s="59"/>
      <c r="DF118" s="59"/>
      <c r="DG118" s="59"/>
      <c r="DH118" s="59"/>
      <c r="DI118" s="59"/>
      <c r="DJ118" s="59"/>
      <c r="DK118" s="59"/>
      <c r="DL118" s="59"/>
      <c r="DM118" s="59"/>
      <c r="DN118" s="59"/>
      <c r="DO118" s="59"/>
      <c r="DP118" s="59"/>
      <c r="DQ118" s="59"/>
    </row>
    <row r="119" spans="1:121" s="53" customFormat="1" ht="25.5" customHeight="1" x14ac:dyDescent="0.25">
      <c r="A119" s="53">
        <v>230</v>
      </c>
      <c r="B119" s="67">
        <v>2219</v>
      </c>
      <c r="C119" s="44">
        <v>6121</v>
      </c>
      <c r="D119" s="399">
        <v>3154</v>
      </c>
      <c r="E119" s="440" t="s">
        <v>128</v>
      </c>
      <c r="F119" s="437" t="s">
        <v>112</v>
      </c>
      <c r="G119" s="366">
        <v>400</v>
      </c>
      <c r="H119" s="366">
        <v>2013</v>
      </c>
      <c r="I119" s="438">
        <v>2019</v>
      </c>
      <c r="J119" s="45">
        <f t="shared" si="83"/>
        <v>19778</v>
      </c>
      <c r="K119" s="369">
        <v>218</v>
      </c>
      <c r="L119" s="370">
        <v>0</v>
      </c>
      <c r="M119" s="371">
        <f t="shared" si="85"/>
        <v>560</v>
      </c>
      <c r="N119" s="46">
        <f>260+300</f>
        <v>560</v>
      </c>
      <c r="O119" s="47">
        <v>0</v>
      </c>
      <c r="P119" s="372">
        <v>0</v>
      </c>
      <c r="Q119" s="441">
        <v>0</v>
      </c>
      <c r="R119" s="374">
        <v>1000</v>
      </c>
      <c r="S119" s="375">
        <v>0</v>
      </c>
      <c r="T119" s="376">
        <v>0</v>
      </c>
      <c r="U119" s="377">
        <v>18000</v>
      </c>
      <c r="V119" s="375">
        <v>0</v>
      </c>
      <c r="W119" s="376">
        <v>0</v>
      </c>
      <c r="X119" s="377">
        <v>0</v>
      </c>
      <c r="Y119" s="375">
        <v>0</v>
      </c>
      <c r="Z119" s="376">
        <v>0</v>
      </c>
      <c r="AA119" s="385">
        <v>0</v>
      </c>
      <c r="AB119" s="76"/>
      <c r="AC119" s="77"/>
      <c r="AD119" s="76"/>
      <c r="AE119" s="76"/>
      <c r="AF119" s="76"/>
      <c r="AG119"/>
      <c r="AH119"/>
      <c r="AI119"/>
      <c r="AJ119" s="344"/>
      <c r="AK119" s="344"/>
      <c r="AL119" s="344"/>
      <c r="AM119" s="344"/>
      <c r="AN119" s="344"/>
      <c r="AO119" s="344"/>
      <c r="AP119" s="344"/>
      <c r="AQ119" s="344"/>
      <c r="AR119" s="344"/>
      <c r="AS119" s="344"/>
      <c r="AT119" s="344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  <c r="CM119" s="59"/>
      <c r="CN119" s="59"/>
      <c r="CO119" s="59"/>
      <c r="CP119" s="59"/>
      <c r="CQ119" s="59"/>
      <c r="CR119" s="59"/>
      <c r="CS119" s="59"/>
      <c r="CT119" s="59"/>
      <c r="CU119" s="59"/>
      <c r="CV119" s="59"/>
      <c r="CW119" s="59"/>
      <c r="CX119" s="59"/>
      <c r="CY119" s="59"/>
      <c r="CZ119" s="59"/>
      <c r="DA119" s="59"/>
      <c r="DB119" s="59"/>
      <c r="DC119" s="59"/>
      <c r="DD119" s="59"/>
      <c r="DE119" s="59"/>
      <c r="DF119" s="59"/>
      <c r="DG119" s="59"/>
      <c r="DH119" s="59"/>
      <c r="DI119" s="59"/>
      <c r="DJ119" s="59"/>
      <c r="DK119" s="59"/>
      <c r="DL119" s="59"/>
      <c r="DM119" s="59"/>
      <c r="DN119" s="59"/>
      <c r="DO119" s="59"/>
      <c r="DP119" s="59"/>
      <c r="DQ119" s="59"/>
    </row>
    <row r="120" spans="1:121" s="53" customFormat="1" ht="30.75" customHeight="1" x14ac:dyDescent="0.25">
      <c r="A120" s="53">
        <v>230</v>
      </c>
      <c r="B120" s="67">
        <v>2219</v>
      </c>
      <c r="C120" s="44">
        <v>6121</v>
      </c>
      <c r="D120" s="399">
        <v>3155</v>
      </c>
      <c r="E120" s="440" t="s">
        <v>129</v>
      </c>
      <c r="F120" s="437" t="s">
        <v>84</v>
      </c>
      <c r="G120" s="366">
        <v>400</v>
      </c>
      <c r="H120" s="366">
        <v>2013</v>
      </c>
      <c r="I120" s="438">
        <v>2019</v>
      </c>
      <c r="J120" s="45">
        <f t="shared" si="83"/>
        <v>20786</v>
      </c>
      <c r="K120" s="369">
        <v>243</v>
      </c>
      <c r="L120" s="370">
        <v>0</v>
      </c>
      <c r="M120" s="371">
        <f t="shared" si="85"/>
        <v>543</v>
      </c>
      <c r="N120" s="46">
        <f>243+300</f>
        <v>543</v>
      </c>
      <c r="O120" s="47">
        <v>0</v>
      </c>
      <c r="P120" s="372">
        <v>0</v>
      </c>
      <c r="Q120" s="441">
        <v>0</v>
      </c>
      <c r="R120" s="374">
        <v>0</v>
      </c>
      <c r="S120" s="375">
        <v>0</v>
      </c>
      <c r="T120" s="376">
        <v>0</v>
      </c>
      <c r="U120" s="377">
        <v>20000</v>
      </c>
      <c r="V120" s="375">
        <v>0</v>
      </c>
      <c r="W120" s="376">
        <v>0</v>
      </c>
      <c r="X120" s="377">
        <v>0</v>
      </c>
      <c r="Y120" s="375">
        <v>0</v>
      </c>
      <c r="Z120" s="376">
        <v>0</v>
      </c>
      <c r="AA120" s="385">
        <v>0</v>
      </c>
      <c r="AB120" s="76"/>
      <c r="AC120" s="77"/>
      <c r="AD120" s="76"/>
      <c r="AE120" s="76"/>
      <c r="AF120" s="76"/>
      <c r="AG120"/>
      <c r="AH120"/>
      <c r="AI120"/>
      <c r="AJ120" s="344"/>
      <c r="AK120" s="344"/>
      <c r="AL120" s="344"/>
      <c r="AM120" s="344"/>
      <c r="AN120" s="344"/>
      <c r="AO120" s="344"/>
      <c r="AP120" s="344"/>
      <c r="AQ120" s="344"/>
      <c r="AR120" s="344"/>
      <c r="AS120" s="344"/>
      <c r="AT120" s="344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59"/>
      <c r="CE120" s="59"/>
      <c r="CF120" s="59"/>
      <c r="CG120" s="59"/>
      <c r="CH120" s="59"/>
      <c r="CI120" s="59"/>
      <c r="CJ120" s="59"/>
      <c r="CK120" s="59"/>
      <c r="CL120" s="59"/>
      <c r="CM120" s="59"/>
      <c r="CN120" s="59"/>
      <c r="CO120" s="59"/>
      <c r="CP120" s="59"/>
      <c r="CQ120" s="59"/>
      <c r="CR120" s="59"/>
      <c r="CS120" s="59"/>
      <c r="CT120" s="59"/>
      <c r="CU120" s="59"/>
      <c r="CV120" s="59"/>
      <c r="CW120" s="59"/>
      <c r="CX120" s="59"/>
      <c r="CY120" s="59"/>
      <c r="CZ120" s="59"/>
      <c r="DA120" s="59"/>
      <c r="DB120" s="59"/>
      <c r="DC120" s="59"/>
      <c r="DD120" s="59"/>
      <c r="DE120" s="59"/>
      <c r="DF120" s="59"/>
      <c r="DG120" s="59"/>
      <c r="DH120" s="59"/>
      <c r="DI120" s="59"/>
      <c r="DJ120" s="59"/>
      <c r="DK120" s="59"/>
      <c r="DL120" s="59"/>
      <c r="DM120" s="59"/>
      <c r="DN120" s="59"/>
      <c r="DO120" s="59"/>
      <c r="DP120" s="59"/>
      <c r="DQ120" s="59"/>
    </row>
    <row r="121" spans="1:121" s="53" customFormat="1" ht="33.75" customHeight="1" x14ac:dyDescent="0.25">
      <c r="A121" s="53">
        <v>230</v>
      </c>
      <c r="B121" s="67">
        <v>2219</v>
      </c>
      <c r="C121" s="44">
        <v>6121</v>
      </c>
      <c r="D121" s="51">
        <v>3161</v>
      </c>
      <c r="E121" s="445" t="s">
        <v>130</v>
      </c>
      <c r="F121" s="437" t="s">
        <v>105</v>
      </c>
      <c r="G121" s="366">
        <v>400</v>
      </c>
      <c r="H121" s="366">
        <v>2016</v>
      </c>
      <c r="I121" s="438">
        <v>2017</v>
      </c>
      <c r="J121" s="45">
        <f t="shared" si="83"/>
        <v>4406</v>
      </c>
      <c r="K121" s="369">
        <v>0</v>
      </c>
      <c r="L121" s="370">
        <v>2644</v>
      </c>
      <c r="M121" s="371">
        <f t="shared" si="85"/>
        <v>1762</v>
      </c>
      <c r="N121" s="46">
        <v>1762</v>
      </c>
      <c r="O121" s="47">
        <v>0</v>
      </c>
      <c r="P121" s="372">
        <v>0</v>
      </c>
      <c r="Q121" s="441">
        <v>0</v>
      </c>
      <c r="R121" s="374">
        <v>0</v>
      </c>
      <c r="S121" s="375">
        <v>0</v>
      </c>
      <c r="T121" s="376">
        <v>0</v>
      </c>
      <c r="U121" s="377">
        <v>0</v>
      </c>
      <c r="V121" s="375">
        <v>0</v>
      </c>
      <c r="W121" s="376">
        <v>0</v>
      </c>
      <c r="X121" s="377">
        <v>0</v>
      </c>
      <c r="Y121" s="375">
        <v>0</v>
      </c>
      <c r="Z121" s="376">
        <v>0</v>
      </c>
      <c r="AA121" s="385">
        <v>0</v>
      </c>
      <c r="AB121" s="76"/>
      <c r="AC121" s="77"/>
      <c r="AD121" s="76"/>
      <c r="AE121" s="76"/>
      <c r="AF121" s="76"/>
      <c r="AG121"/>
      <c r="AH121"/>
      <c r="AI121"/>
      <c r="AJ121" s="344"/>
      <c r="AK121" s="344"/>
      <c r="AL121" s="344"/>
      <c r="AM121" s="344"/>
      <c r="AN121" s="344"/>
      <c r="AO121" s="344"/>
      <c r="AP121" s="344"/>
      <c r="AQ121" s="344"/>
      <c r="AR121" s="344"/>
      <c r="AS121" s="344"/>
      <c r="AT121" s="344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59"/>
      <c r="CD121" s="59"/>
      <c r="CE121" s="59"/>
      <c r="CF121" s="59"/>
      <c r="CG121" s="59"/>
      <c r="CH121" s="59"/>
      <c r="CI121" s="59"/>
      <c r="CJ121" s="59"/>
      <c r="CK121" s="59"/>
      <c r="CL121" s="59"/>
      <c r="CM121" s="59"/>
      <c r="CN121" s="59"/>
      <c r="CO121" s="59"/>
      <c r="CP121" s="59"/>
      <c r="CQ121" s="59"/>
      <c r="CR121" s="59"/>
      <c r="CS121" s="59"/>
      <c r="CT121" s="59"/>
      <c r="CU121" s="59"/>
      <c r="CV121" s="59"/>
      <c r="CW121" s="59"/>
      <c r="CX121" s="59"/>
      <c r="CY121" s="59"/>
      <c r="CZ121" s="59"/>
      <c r="DA121" s="59"/>
      <c r="DB121" s="59"/>
      <c r="DC121" s="59"/>
      <c r="DD121" s="59"/>
      <c r="DE121" s="59"/>
      <c r="DF121" s="59"/>
      <c r="DG121" s="59"/>
      <c r="DH121" s="59"/>
      <c r="DI121" s="59"/>
      <c r="DJ121" s="59"/>
      <c r="DK121" s="59"/>
      <c r="DL121" s="59"/>
      <c r="DM121" s="59"/>
      <c r="DN121" s="59"/>
      <c r="DO121" s="59"/>
      <c r="DP121" s="59"/>
      <c r="DQ121" s="59"/>
    </row>
    <row r="122" spans="1:121" s="53" customFormat="1" ht="30.75" customHeight="1" x14ac:dyDescent="0.25">
      <c r="A122" s="53">
        <v>230</v>
      </c>
      <c r="B122" s="67">
        <v>2219</v>
      </c>
      <c r="C122" s="44">
        <v>6121</v>
      </c>
      <c r="D122" s="399">
        <v>3176</v>
      </c>
      <c r="E122" s="440" t="s">
        <v>131</v>
      </c>
      <c r="F122" s="437" t="s">
        <v>105</v>
      </c>
      <c r="G122" s="366">
        <v>400</v>
      </c>
      <c r="H122" s="366">
        <v>2014</v>
      </c>
      <c r="I122" s="438">
        <v>2019</v>
      </c>
      <c r="J122" s="45">
        <f t="shared" si="83"/>
        <v>11399</v>
      </c>
      <c r="K122" s="369">
        <v>147</v>
      </c>
      <c r="L122" s="370">
        <v>177</v>
      </c>
      <c r="M122" s="371">
        <f t="shared" si="85"/>
        <v>775</v>
      </c>
      <c r="N122" s="46">
        <v>775</v>
      </c>
      <c r="O122" s="47">
        <v>0</v>
      </c>
      <c r="P122" s="372">
        <v>0</v>
      </c>
      <c r="Q122" s="441">
        <v>0</v>
      </c>
      <c r="R122" s="374">
        <v>800</v>
      </c>
      <c r="S122" s="375">
        <v>0</v>
      </c>
      <c r="T122" s="376">
        <v>0</v>
      </c>
      <c r="U122" s="377">
        <v>9500</v>
      </c>
      <c r="V122" s="375">
        <v>0</v>
      </c>
      <c r="W122" s="376">
        <v>0</v>
      </c>
      <c r="X122" s="377">
        <v>0</v>
      </c>
      <c r="Y122" s="375">
        <v>0</v>
      </c>
      <c r="Z122" s="376">
        <v>0</v>
      </c>
      <c r="AA122" s="385">
        <v>0</v>
      </c>
      <c r="AB122" s="76"/>
      <c r="AC122" s="77"/>
      <c r="AD122" s="76"/>
      <c r="AE122" s="76"/>
      <c r="AF122" s="76"/>
      <c r="AG122"/>
      <c r="AH122"/>
      <c r="AI122"/>
      <c r="AJ122" s="344"/>
      <c r="AK122" s="344"/>
      <c r="AL122" s="344"/>
      <c r="AM122" s="344"/>
      <c r="AN122" s="344"/>
      <c r="AO122" s="344"/>
      <c r="AP122" s="344"/>
      <c r="AQ122" s="344"/>
      <c r="AR122" s="344"/>
      <c r="AS122" s="344"/>
      <c r="AT122" s="344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9"/>
      <c r="CV122" s="59"/>
      <c r="CW122" s="59"/>
      <c r="CX122" s="59"/>
      <c r="CY122" s="59"/>
      <c r="CZ122" s="59"/>
      <c r="DA122" s="59"/>
      <c r="DB122" s="59"/>
      <c r="DC122" s="59"/>
      <c r="DD122" s="59"/>
      <c r="DE122" s="59"/>
      <c r="DF122" s="59"/>
      <c r="DG122" s="59"/>
      <c r="DH122" s="59"/>
      <c r="DI122" s="59"/>
      <c r="DJ122" s="59"/>
      <c r="DK122" s="59"/>
      <c r="DL122" s="59"/>
      <c r="DM122" s="59"/>
      <c r="DN122" s="59"/>
      <c r="DO122" s="59"/>
      <c r="DP122" s="59"/>
      <c r="DQ122" s="59"/>
    </row>
    <row r="123" spans="1:121" s="53" customFormat="1" ht="31.5" customHeight="1" x14ac:dyDescent="0.25">
      <c r="A123" s="53">
        <v>230</v>
      </c>
      <c r="B123" s="67">
        <v>2219</v>
      </c>
      <c r="C123" s="44">
        <v>6121</v>
      </c>
      <c r="D123" s="399">
        <v>3177</v>
      </c>
      <c r="E123" s="440" t="s">
        <v>132</v>
      </c>
      <c r="F123" s="437" t="s">
        <v>36</v>
      </c>
      <c r="G123" s="366">
        <v>400</v>
      </c>
      <c r="H123" s="366">
        <v>2014</v>
      </c>
      <c r="I123" s="438">
        <v>2019</v>
      </c>
      <c r="J123" s="45">
        <f t="shared" si="83"/>
        <v>13157</v>
      </c>
      <c r="K123" s="369">
        <v>163</v>
      </c>
      <c r="L123" s="370">
        <v>0</v>
      </c>
      <c r="M123" s="371">
        <f t="shared" si="85"/>
        <v>694</v>
      </c>
      <c r="N123" s="46">
        <f>194+500</f>
        <v>694</v>
      </c>
      <c r="O123" s="47">
        <v>0</v>
      </c>
      <c r="P123" s="372">
        <v>0</v>
      </c>
      <c r="Q123" s="441">
        <v>0</v>
      </c>
      <c r="R123" s="374">
        <v>800</v>
      </c>
      <c r="S123" s="375">
        <v>0</v>
      </c>
      <c r="T123" s="376">
        <v>0</v>
      </c>
      <c r="U123" s="377">
        <v>11500</v>
      </c>
      <c r="V123" s="375">
        <v>0</v>
      </c>
      <c r="W123" s="376">
        <v>0</v>
      </c>
      <c r="X123" s="377">
        <v>0</v>
      </c>
      <c r="Y123" s="375">
        <v>0</v>
      </c>
      <c r="Z123" s="376">
        <v>0</v>
      </c>
      <c r="AA123" s="385">
        <v>0</v>
      </c>
      <c r="AB123" s="76"/>
      <c r="AC123" s="77"/>
      <c r="AD123" s="76"/>
      <c r="AE123" s="76"/>
      <c r="AF123" s="76"/>
      <c r="AG123"/>
      <c r="AH123"/>
      <c r="AI123"/>
      <c r="AJ123" s="344"/>
      <c r="AK123" s="344"/>
      <c r="AL123" s="344"/>
      <c r="AM123" s="344"/>
      <c r="AN123" s="344"/>
      <c r="AO123" s="344"/>
      <c r="AP123" s="344"/>
      <c r="AQ123" s="344"/>
      <c r="AR123" s="344"/>
      <c r="AS123" s="344"/>
      <c r="AT123" s="344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  <c r="CG123" s="59"/>
      <c r="CH123" s="59"/>
      <c r="CI123" s="59"/>
      <c r="CJ123" s="59"/>
      <c r="CK123" s="59"/>
      <c r="CL123" s="59"/>
      <c r="CM123" s="59"/>
      <c r="CN123" s="59"/>
      <c r="CO123" s="59"/>
      <c r="CP123" s="59"/>
      <c r="CQ123" s="59"/>
      <c r="CR123" s="59"/>
      <c r="CS123" s="59"/>
      <c r="CT123" s="59"/>
      <c r="CU123" s="59"/>
      <c r="CV123" s="59"/>
      <c r="CW123" s="59"/>
      <c r="CX123" s="59"/>
      <c r="CY123" s="59"/>
      <c r="CZ123" s="59"/>
      <c r="DA123" s="59"/>
      <c r="DB123" s="59"/>
      <c r="DC123" s="59"/>
      <c r="DD123" s="59"/>
      <c r="DE123" s="59"/>
      <c r="DF123" s="59"/>
      <c r="DG123" s="59"/>
      <c r="DH123" s="59"/>
      <c r="DI123" s="59"/>
      <c r="DJ123" s="59"/>
      <c r="DK123" s="59"/>
      <c r="DL123" s="59"/>
      <c r="DM123" s="59"/>
      <c r="DN123" s="59"/>
      <c r="DO123" s="59"/>
      <c r="DP123" s="59"/>
      <c r="DQ123" s="59"/>
    </row>
    <row r="124" spans="1:121" s="53" customFormat="1" ht="25.5" customHeight="1" x14ac:dyDescent="0.25">
      <c r="A124" s="53">
        <v>230</v>
      </c>
      <c r="B124" s="67">
        <v>2219</v>
      </c>
      <c r="C124" s="44">
        <v>6121</v>
      </c>
      <c r="D124" s="399">
        <v>3179</v>
      </c>
      <c r="E124" s="440" t="s">
        <v>133</v>
      </c>
      <c r="F124" s="437" t="s">
        <v>36</v>
      </c>
      <c r="G124" s="366">
        <v>400</v>
      </c>
      <c r="H124" s="366">
        <v>2015</v>
      </c>
      <c r="I124" s="438">
        <v>2018</v>
      </c>
      <c r="J124" s="45">
        <f t="shared" si="83"/>
        <v>17696</v>
      </c>
      <c r="K124" s="369">
        <v>0</v>
      </c>
      <c r="L124" s="370">
        <v>113</v>
      </c>
      <c r="M124" s="371">
        <f t="shared" si="85"/>
        <v>1086</v>
      </c>
      <c r="N124" s="46">
        <v>1086</v>
      </c>
      <c r="O124" s="47">
        <v>0</v>
      </c>
      <c r="P124" s="372">
        <v>0</v>
      </c>
      <c r="Q124" s="441">
        <v>0</v>
      </c>
      <c r="R124" s="374">
        <v>16497</v>
      </c>
      <c r="S124" s="375">
        <v>0</v>
      </c>
      <c r="T124" s="376">
        <v>0</v>
      </c>
      <c r="U124" s="377">
        <v>0</v>
      </c>
      <c r="V124" s="375">
        <v>0</v>
      </c>
      <c r="W124" s="376">
        <v>0</v>
      </c>
      <c r="X124" s="377">
        <v>0</v>
      </c>
      <c r="Y124" s="375">
        <v>0</v>
      </c>
      <c r="Z124" s="376">
        <v>0</v>
      </c>
      <c r="AA124" s="385">
        <v>0</v>
      </c>
      <c r="AB124" s="76"/>
      <c r="AC124" s="77"/>
      <c r="AD124" s="76"/>
      <c r="AE124" s="76"/>
      <c r="AF124" s="76"/>
      <c r="AG124"/>
      <c r="AH124"/>
      <c r="AI124"/>
      <c r="AJ124" s="344"/>
      <c r="AK124" s="344"/>
      <c r="AL124" s="344"/>
      <c r="AM124" s="344"/>
      <c r="AN124" s="344"/>
      <c r="AO124" s="344"/>
      <c r="AP124" s="344"/>
      <c r="AQ124" s="344"/>
      <c r="AR124" s="344"/>
      <c r="AS124" s="344"/>
      <c r="AT124" s="344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  <c r="CU124" s="59"/>
      <c r="CV124" s="59"/>
      <c r="CW124" s="59"/>
      <c r="CX124" s="59"/>
      <c r="CY124" s="59"/>
      <c r="CZ124" s="59"/>
      <c r="DA124" s="59"/>
      <c r="DB124" s="59"/>
      <c r="DC124" s="59"/>
      <c r="DD124" s="59"/>
      <c r="DE124" s="59"/>
      <c r="DF124" s="59"/>
      <c r="DG124" s="59"/>
      <c r="DH124" s="59"/>
      <c r="DI124" s="59"/>
      <c r="DJ124" s="59"/>
      <c r="DK124" s="59"/>
      <c r="DL124" s="59"/>
      <c r="DM124" s="59"/>
      <c r="DN124" s="59"/>
      <c r="DO124" s="59"/>
      <c r="DP124" s="59"/>
      <c r="DQ124" s="59"/>
    </row>
    <row r="125" spans="1:121" s="53" customFormat="1" ht="30.75" customHeight="1" x14ac:dyDescent="0.25">
      <c r="A125" s="53">
        <v>230</v>
      </c>
      <c r="B125" s="67">
        <v>2219</v>
      </c>
      <c r="C125" s="44">
        <v>6121</v>
      </c>
      <c r="D125" s="399">
        <v>3184</v>
      </c>
      <c r="E125" s="440" t="s">
        <v>134</v>
      </c>
      <c r="F125" s="437" t="s">
        <v>116</v>
      </c>
      <c r="G125" s="366">
        <v>400</v>
      </c>
      <c r="H125" s="366">
        <v>2015</v>
      </c>
      <c r="I125" s="438">
        <v>2019</v>
      </c>
      <c r="J125" s="45">
        <f t="shared" si="83"/>
        <v>42384</v>
      </c>
      <c r="K125" s="369">
        <v>330</v>
      </c>
      <c r="L125" s="370">
        <v>0</v>
      </c>
      <c r="M125" s="371">
        <f t="shared" si="85"/>
        <v>854</v>
      </c>
      <c r="N125" s="46">
        <f>354+500</f>
        <v>854</v>
      </c>
      <c r="O125" s="47">
        <v>0</v>
      </c>
      <c r="P125" s="372">
        <v>0</v>
      </c>
      <c r="Q125" s="441">
        <v>0</v>
      </c>
      <c r="R125" s="374">
        <v>1200</v>
      </c>
      <c r="S125" s="375">
        <v>0</v>
      </c>
      <c r="T125" s="376">
        <v>0</v>
      </c>
      <c r="U125" s="377">
        <v>40000</v>
      </c>
      <c r="V125" s="375">
        <v>0</v>
      </c>
      <c r="W125" s="376">
        <v>0</v>
      </c>
      <c r="X125" s="377">
        <v>0</v>
      </c>
      <c r="Y125" s="375">
        <v>0</v>
      </c>
      <c r="Z125" s="376">
        <v>0</v>
      </c>
      <c r="AA125" s="385">
        <v>0</v>
      </c>
      <c r="AB125" s="76"/>
      <c r="AC125" s="77"/>
      <c r="AD125" s="76"/>
      <c r="AE125" s="76"/>
      <c r="AF125" s="76"/>
      <c r="AG125"/>
      <c r="AH125"/>
      <c r="AI125"/>
      <c r="AJ125" s="344"/>
      <c r="AK125" s="344"/>
      <c r="AL125" s="344"/>
      <c r="AM125" s="344"/>
      <c r="AN125" s="344"/>
      <c r="AO125" s="344"/>
      <c r="AP125" s="344"/>
      <c r="AQ125" s="344"/>
      <c r="AR125" s="344"/>
      <c r="AS125" s="344"/>
      <c r="AT125" s="344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  <c r="CA125" s="59"/>
      <c r="CB125" s="59"/>
      <c r="CC125" s="59"/>
      <c r="CD125" s="59"/>
      <c r="CE125" s="59"/>
      <c r="CF125" s="59"/>
      <c r="CG125" s="59"/>
      <c r="CH125" s="59"/>
      <c r="CI125" s="59"/>
      <c r="CJ125" s="59"/>
      <c r="CK125" s="59"/>
      <c r="CL125" s="59"/>
      <c r="CM125" s="59"/>
      <c r="CN125" s="59"/>
      <c r="CO125" s="59"/>
      <c r="CP125" s="59"/>
      <c r="CQ125" s="59"/>
      <c r="CR125" s="59"/>
      <c r="CS125" s="59"/>
      <c r="CT125" s="59"/>
      <c r="CU125" s="59"/>
      <c r="CV125" s="59"/>
      <c r="CW125" s="59"/>
      <c r="CX125" s="59"/>
      <c r="CY125" s="59"/>
      <c r="CZ125" s="59"/>
      <c r="DA125" s="59"/>
      <c r="DB125" s="59"/>
      <c r="DC125" s="59"/>
      <c r="DD125" s="59"/>
      <c r="DE125" s="59"/>
      <c r="DF125" s="59"/>
      <c r="DG125" s="59"/>
      <c r="DH125" s="59"/>
      <c r="DI125" s="59"/>
      <c r="DJ125" s="59"/>
      <c r="DK125" s="59"/>
      <c r="DL125" s="59"/>
      <c r="DM125" s="59"/>
      <c r="DN125" s="59"/>
      <c r="DO125" s="59"/>
      <c r="DP125" s="59"/>
      <c r="DQ125" s="59"/>
    </row>
    <row r="126" spans="1:121" s="53" customFormat="1" ht="31.5" customHeight="1" x14ac:dyDescent="0.25">
      <c r="A126" s="53">
        <v>230</v>
      </c>
      <c r="B126" s="67">
        <v>2219</v>
      </c>
      <c r="C126" s="44">
        <v>6121</v>
      </c>
      <c r="D126" s="399">
        <v>3185</v>
      </c>
      <c r="E126" s="440" t="s">
        <v>135</v>
      </c>
      <c r="F126" s="437"/>
      <c r="G126" s="366">
        <v>400</v>
      </c>
      <c r="H126" s="366">
        <v>2015</v>
      </c>
      <c r="I126" s="438">
        <v>2018</v>
      </c>
      <c r="J126" s="45">
        <f t="shared" si="83"/>
        <v>40434</v>
      </c>
      <c r="K126" s="369">
        <v>362</v>
      </c>
      <c r="L126" s="370">
        <v>0</v>
      </c>
      <c r="M126" s="371">
        <f t="shared" si="85"/>
        <v>872</v>
      </c>
      <c r="N126" s="46">
        <f>372+500</f>
        <v>872</v>
      </c>
      <c r="O126" s="47">
        <v>0</v>
      </c>
      <c r="P126" s="372">
        <v>0</v>
      </c>
      <c r="Q126" s="441">
        <v>0</v>
      </c>
      <c r="R126" s="374">
        <v>1200</v>
      </c>
      <c r="S126" s="375">
        <v>0</v>
      </c>
      <c r="T126" s="376">
        <v>0</v>
      </c>
      <c r="U126" s="377">
        <v>38000</v>
      </c>
      <c r="V126" s="375">
        <v>0</v>
      </c>
      <c r="W126" s="376">
        <v>0</v>
      </c>
      <c r="X126" s="377">
        <v>0</v>
      </c>
      <c r="Y126" s="375">
        <v>0</v>
      </c>
      <c r="Z126" s="376">
        <v>0</v>
      </c>
      <c r="AA126" s="385">
        <v>0</v>
      </c>
      <c r="AB126" s="76"/>
      <c r="AC126" s="77"/>
      <c r="AD126" s="76"/>
      <c r="AE126" s="76"/>
      <c r="AF126" s="76"/>
      <c r="AG126"/>
      <c r="AH126"/>
      <c r="AI126"/>
      <c r="AJ126" s="344"/>
      <c r="AK126" s="344"/>
      <c r="AL126" s="344"/>
      <c r="AM126" s="344"/>
      <c r="AN126" s="344"/>
      <c r="AO126" s="344"/>
      <c r="AP126" s="344"/>
      <c r="AQ126" s="344"/>
      <c r="AR126" s="344"/>
      <c r="AS126" s="344"/>
      <c r="AT126" s="344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  <c r="CM126" s="59"/>
      <c r="CN126" s="59"/>
      <c r="CO126" s="59"/>
      <c r="CP126" s="59"/>
      <c r="CQ126" s="59"/>
      <c r="CR126" s="59"/>
      <c r="CS126" s="59"/>
      <c r="CT126" s="59"/>
      <c r="CU126" s="59"/>
      <c r="CV126" s="59"/>
      <c r="CW126" s="59"/>
      <c r="CX126" s="59"/>
      <c r="CY126" s="59"/>
      <c r="CZ126" s="59"/>
      <c r="DA126" s="59"/>
      <c r="DB126" s="59"/>
      <c r="DC126" s="59"/>
      <c r="DD126" s="59"/>
      <c r="DE126" s="59"/>
      <c r="DF126" s="59"/>
      <c r="DG126" s="59"/>
      <c r="DH126" s="59"/>
      <c r="DI126" s="59"/>
      <c r="DJ126" s="59"/>
      <c r="DK126" s="59"/>
      <c r="DL126" s="59"/>
      <c r="DM126" s="59"/>
      <c r="DN126" s="59"/>
      <c r="DO126" s="59"/>
      <c r="DP126" s="59"/>
      <c r="DQ126" s="59"/>
    </row>
    <row r="127" spans="1:121" s="53" customFormat="1" ht="30.75" customHeight="1" x14ac:dyDescent="0.25">
      <c r="A127" s="53">
        <v>230</v>
      </c>
      <c r="B127" s="67">
        <v>2219</v>
      </c>
      <c r="C127" s="44">
        <v>6121</v>
      </c>
      <c r="D127" s="399">
        <v>3186</v>
      </c>
      <c r="E127" s="440" t="s">
        <v>136</v>
      </c>
      <c r="F127" s="437" t="s">
        <v>106</v>
      </c>
      <c r="G127" s="366">
        <v>400</v>
      </c>
      <c r="H127" s="366">
        <v>2015</v>
      </c>
      <c r="I127" s="438">
        <v>2018</v>
      </c>
      <c r="J127" s="45">
        <f t="shared" si="83"/>
        <v>8650</v>
      </c>
      <c r="K127" s="369">
        <v>133</v>
      </c>
      <c r="L127" s="370">
        <v>152</v>
      </c>
      <c r="M127" s="371">
        <f t="shared" si="85"/>
        <v>665</v>
      </c>
      <c r="N127" s="46">
        <v>665</v>
      </c>
      <c r="O127" s="47">
        <v>0</v>
      </c>
      <c r="P127" s="372">
        <v>0</v>
      </c>
      <c r="Q127" s="441">
        <v>0</v>
      </c>
      <c r="R127" s="374">
        <v>7700</v>
      </c>
      <c r="S127" s="375">
        <v>0</v>
      </c>
      <c r="T127" s="376">
        <v>0</v>
      </c>
      <c r="U127" s="377">
        <v>0</v>
      </c>
      <c r="V127" s="375">
        <v>0</v>
      </c>
      <c r="W127" s="376">
        <v>0</v>
      </c>
      <c r="X127" s="377">
        <v>0</v>
      </c>
      <c r="Y127" s="375">
        <v>0</v>
      </c>
      <c r="Z127" s="376">
        <v>0</v>
      </c>
      <c r="AA127" s="385">
        <v>0</v>
      </c>
      <c r="AB127" s="76"/>
      <c r="AC127" s="77"/>
      <c r="AD127" s="76"/>
      <c r="AE127" s="76"/>
      <c r="AF127" s="76"/>
      <c r="AG127"/>
      <c r="AH127"/>
      <c r="AI127"/>
      <c r="AJ127" s="344"/>
      <c r="AK127" s="344"/>
      <c r="AL127" s="344"/>
      <c r="AM127" s="344"/>
      <c r="AN127" s="344"/>
      <c r="AO127" s="344"/>
      <c r="AP127" s="344"/>
      <c r="AQ127" s="344"/>
      <c r="AR127" s="344"/>
      <c r="AS127" s="344"/>
      <c r="AT127" s="344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59"/>
      <c r="CB127" s="59"/>
      <c r="CC127" s="59"/>
      <c r="CD127" s="59"/>
      <c r="CE127" s="59"/>
      <c r="CF127" s="59"/>
      <c r="CG127" s="59"/>
      <c r="CH127" s="59"/>
      <c r="CI127" s="59"/>
      <c r="CJ127" s="59"/>
      <c r="CK127" s="59"/>
      <c r="CL127" s="59"/>
      <c r="CM127" s="59"/>
      <c r="CN127" s="59"/>
      <c r="CO127" s="59"/>
      <c r="CP127" s="59"/>
      <c r="CQ127" s="59"/>
      <c r="CR127" s="59"/>
      <c r="CS127" s="59"/>
      <c r="CT127" s="59"/>
      <c r="CU127" s="59"/>
      <c r="CV127" s="59"/>
      <c r="CW127" s="59"/>
      <c r="CX127" s="59"/>
      <c r="CY127" s="59"/>
      <c r="CZ127" s="59"/>
      <c r="DA127" s="59"/>
      <c r="DB127" s="59"/>
      <c r="DC127" s="59"/>
      <c r="DD127" s="59"/>
      <c r="DE127" s="59"/>
      <c r="DF127" s="59"/>
      <c r="DG127" s="59"/>
      <c r="DH127" s="59"/>
      <c r="DI127" s="59"/>
      <c r="DJ127" s="59"/>
      <c r="DK127" s="59"/>
      <c r="DL127" s="59"/>
      <c r="DM127" s="59"/>
      <c r="DN127" s="59"/>
      <c r="DO127" s="59"/>
      <c r="DP127" s="59"/>
      <c r="DQ127" s="59"/>
    </row>
    <row r="128" spans="1:121" s="53" customFormat="1" ht="25.5" customHeight="1" x14ac:dyDescent="0.25">
      <c r="A128" s="53">
        <v>230</v>
      </c>
      <c r="B128" s="67">
        <v>2219</v>
      </c>
      <c r="C128" s="44">
        <v>6121</v>
      </c>
      <c r="D128" s="52">
        <v>3187</v>
      </c>
      <c r="E128" s="446" t="s">
        <v>137</v>
      </c>
      <c r="F128" s="437" t="s">
        <v>35</v>
      </c>
      <c r="G128" s="366">
        <v>400</v>
      </c>
      <c r="H128" s="366">
        <v>2015</v>
      </c>
      <c r="I128" s="438">
        <v>2019</v>
      </c>
      <c r="J128" s="45">
        <f t="shared" si="83"/>
        <v>204</v>
      </c>
      <c r="K128" s="369">
        <v>0</v>
      </c>
      <c r="L128" s="370">
        <v>204</v>
      </c>
      <c r="M128" s="371">
        <f t="shared" si="85"/>
        <v>0</v>
      </c>
      <c r="N128" s="46">
        <v>0</v>
      </c>
      <c r="O128" s="47">
        <v>0</v>
      </c>
      <c r="P128" s="372">
        <v>0</v>
      </c>
      <c r="Q128" s="441">
        <v>0</v>
      </c>
      <c r="R128" s="374">
        <v>0</v>
      </c>
      <c r="S128" s="375">
        <v>0</v>
      </c>
      <c r="T128" s="376">
        <v>0</v>
      </c>
      <c r="U128" s="377">
        <v>0</v>
      </c>
      <c r="V128" s="375">
        <v>0</v>
      </c>
      <c r="W128" s="376">
        <v>0</v>
      </c>
      <c r="X128" s="377">
        <v>0</v>
      </c>
      <c r="Y128" s="375">
        <v>0</v>
      </c>
      <c r="Z128" s="376">
        <v>0</v>
      </c>
      <c r="AA128" s="385">
        <v>0</v>
      </c>
      <c r="AB128" s="76"/>
      <c r="AC128" s="77"/>
      <c r="AD128" s="76"/>
      <c r="AE128" s="76"/>
      <c r="AF128" s="76"/>
      <c r="AG128"/>
      <c r="AH128"/>
      <c r="AI128"/>
      <c r="AJ128" s="344"/>
      <c r="AK128" s="344"/>
      <c r="AL128" s="344"/>
      <c r="AM128" s="344"/>
      <c r="AN128" s="344"/>
      <c r="AO128" s="344"/>
      <c r="AP128" s="344"/>
      <c r="AQ128" s="344"/>
      <c r="AR128" s="344"/>
      <c r="AS128" s="344"/>
      <c r="AT128" s="344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59"/>
      <c r="CE128" s="59"/>
      <c r="CF128" s="59"/>
      <c r="CG128" s="59"/>
      <c r="CH128" s="59"/>
      <c r="CI128" s="59"/>
      <c r="CJ128" s="59"/>
      <c r="CK128" s="59"/>
      <c r="CL128" s="59"/>
      <c r="CM128" s="59"/>
      <c r="CN128" s="59"/>
      <c r="CO128" s="59"/>
      <c r="CP128" s="59"/>
      <c r="CQ128" s="59"/>
      <c r="CR128" s="59"/>
      <c r="CS128" s="59"/>
      <c r="CT128" s="59"/>
      <c r="CU128" s="59"/>
      <c r="CV128" s="59"/>
      <c r="CW128" s="59"/>
      <c r="CX128" s="59"/>
      <c r="CY128" s="59"/>
      <c r="CZ128" s="59"/>
      <c r="DA128" s="59"/>
      <c r="DB128" s="59"/>
      <c r="DC128" s="59"/>
      <c r="DD128" s="59"/>
      <c r="DE128" s="59"/>
      <c r="DF128" s="59"/>
      <c r="DG128" s="59"/>
      <c r="DH128" s="59"/>
      <c r="DI128" s="59"/>
      <c r="DJ128" s="59"/>
      <c r="DK128" s="59"/>
      <c r="DL128" s="59"/>
      <c r="DM128" s="59"/>
      <c r="DN128" s="59"/>
      <c r="DO128" s="59"/>
      <c r="DP128" s="59"/>
      <c r="DQ128" s="59"/>
    </row>
    <row r="129" spans="1:121" s="53" customFormat="1" ht="25.5" customHeight="1" x14ac:dyDescent="0.25">
      <c r="A129" s="53">
        <v>230</v>
      </c>
      <c r="B129" s="67">
        <v>2219</v>
      </c>
      <c r="C129" s="44">
        <v>6121</v>
      </c>
      <c r="D129" s="399">
        <v>3192</v>
      </c>
      <c r="E129" s="440" t="s">
        <v>138</v>
      </c>
      <c r="F129" s="437" t="s">
        <v>35</v>
      </c>
      <c r="G129" s="366">
        <v>400</v>
      </c>
      <c r="H129" s="366">
        <v>2015</v>
      </c>
      <c r="I129" s="438">
        <v>2018</v>
      </c>
      <c r="J129" s="45">
        <f t="shared" si="83"/>
        <v>64638.64</v>
      </c>
      <c r="K129" s="369">
        <v>222.64</v>
      </c>
      <c r="L129" s="370">
        <v>0</v>
      </c>
      <c r="M129" s="371">
        <f t="shared" si="85"/>
        <v>2416</v>
      </c>
      <c r="N129" s="46">
        <v>2416</v>
      </c>
      <c r="O129" s="47">
        <v>0</v>
      </c>
      <c r="P129" s="372">
        <v>0</v>
      </c>
      <c r="Q129" s="441">
        <v>0</v>
      </c>
      <c r="R129" s="374">
        <v>6000</v>
      </c>
      <c r="S129" s="375">
        <v>0</v>
      </c>
      <c r="T129" s="376">
        <v>8000</v>
      </c>
      <c r="U129" s="377">
        <v>48000</v>
      </c>
      <c r="V129" s="375">
        <v>0</v>
      </c>
      <c r="W129" s="376">
        <v>0</v>
      </c>
      <c r="X129" s="377">
        <v>0</v>
      </c>
      <c r="Y129" s="375">
        <v>0</v>
      </c>
      <c r="Z129" s="376">
        <v>0</v>
      </c>
      <c r="AA129" s="385">
        <v>0</v>
      </c>
      <c r="AB129" s="76"/>
      <c r="AC129" s="77"/>
      <c r="AD129" s="76"/>
      <c r="AE129" s="76"/>
      <c r="AF129" s="76"/>
      <c r="AG129"/>
      <c r="AH129"/>
      <c r="AI129"/>
      <c r="AJ129" s="344"/>
      <c r="AK129" s="344"/>
      <c r="AL129" s="344"/>
      <c r="AM129" s="344"/>
      <c r="AN129" s="344"/>
      <c r="AO129" s="344"/>
      <c r="AP129" s="344"/>
      <c r="AQ129" s="344"/>
      <c r="AR129" s="344"/>
      <c r="AS129" s="344"/>
      <c r="AT129" s="344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59"/>
      <c r="CE129" s="59"/>
      <c r="CF129" s="59"/>
      <c r="CG129" s="59"/>
      <c r="CH129" s="59"/>
      <c r="CI129" s="59"/>
      <c r="CJ129" s="59"/>
      <c r="CK129" s="59"/>
      <c r="CL129" s="59"/>
      <c r="CM129" s="59"/>
      <c r="CN129" s="59"/>
      <c r="CO129" s="59"/>
      <c r="CP129" s="59"/>
      <c r="CQ129" s="59"/>
      <c r="CR129" s="59"/>
      <c r="CS129" s="59"/>
      <c r="CT129" s="59"/>
      <c r="CU129" s="59"/>
      <c r="CV129" s="59"/>
      <c r="CW129" s="59"/>
      <c r="CX129" s="59"/>
      <c r="CY129" s="59"/>
      <c r="CZ129" s="59"/>
      <c r="DA129" s="59"/>
      <c r="DB129" s="59"/>
      <c r="DC129" s="59"/>
      <c r="DD129" s="59"/>
      <c r="DE129" s="59"/>
      <c r="DF129" s="59"/>
      <c r="DG129" s="59"/>
      <c r="DH129" s="59"/>
      <c r="DI129" s="59"/>
      <c r="DJ129" s="59"/>
      <c r="DK129" s="59"/>
      <c r="DL129" s="59"/>
      <c r="DM129" s="59"/>
      <c r="DN129" s="59"/>
      <c r="DO129" s="59"/>
      <c r="DP129" s="59"/>
      <c r="DQ129" s="59"/>
    </row>
    <row r="130" spans="1:121" s="401" customFormat="1" ht="30.75" customHeight="1" x14ac:dyDescent="0.25">
      <c r="A130" s="33">
        <v>230</v>
      </c>
      <c r="B130" s="43">
        <v>2212</v>
      </c>
      <c r="C130" s="44">
        <v>6121</v>
      </c>
      <c r="D130" s="52">
        <v>3193</v>
      </c>
      <c r="E130" s="447" t="s">
        <v>255</v>
      </c>
      <c r="F130" s="366" t="s">
        <v>97</v>
      </c>
      <c r="G130" s="367">
        <v>400</v>
      </c>
      <c r="H130" s="367">
        <v>2016</v>
      </c>
      <c r="I130" s="368">
        <v>2018</v>
      </c>
      <c r="J130" s="45">
        <f t="shared" si="83"/>
        <v>21000</v>
      </c>
      <c r="K130" s="369">
        <v>0</v>
      </c>
      <c r="L130" s="370">
        <v>0</v>
      </c>
      <c r="M130" s="371">
        <f t="shared" si="85"/>
        <v>500</v>
      </c>
      <c r="N130" s="46">
        <v>0</v>
      </c>
      <c r="O130" s="47">
        <v>500</v>
      </c>
      <c r="P130" s="372">
        <v>0</v>
      </c>
      <c r="Q130" s="376">
        <v>0</v>
      </c>
      <c r="R130" s="374">
        <v>20500</v>
      </c>
      <c r="S130" s="375">
        <v>0</v>
      </c>
      <c r="T130" s="376">
        <v>0</v>
      </c>
      <c r="U130" s="377">
        <v>0</v>
      </c>
      <c r="V130" s="375">
        <v>0</v>
      </c>
      <c r="W130" s="376">
        <v>0</v>
      </c>
      <c r="X130" s="377">
        <v>0</v>
      </c>
      <c r="Y130" s="375">
        <v>0</v>
      </c>
      <c r="Z130" s="376">
        <v>0</v>
      </c>
      <c r="AA130" s="385">
        <v>0</v>
      </c>
      <c r="AB130"/>
      <c r="AC130"/>
      <c r="AD130"/>
      <c r="AE130"/>
      <c r="AF130"/>
      <c r="AG130"/>
      <c r="AH130"/>
      <c r="AI130"/>
      <c r="AJ130" s="344"/>
      <c r="AK130" s="344"/>
      <c r="AL130" s="344"/>
      <c r="AM130" s="344"/>
      <c r="AN130" s="344"/>
      <c r="AO130" s="344"/>
      <c r="AP130" s="344"/>
      <c r="AQ130" s="344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9"/>
      <c r="BS130" s="59"/>
      <c r="BT130" s="59"/>
      <c r="BU130" s="59"/>
      <c r="BV130" s="59"/>
      <c r="BW130" s="59"/>
      <c r="BX130" s="59"/>
      <c r="BY130" s="59"/>
      <c r="BZ130" s="59"/>
      <c r="CA130" s="59"/>
      <c r="CB130" s="59"/>
      <c r="CC130" s="59"/>
      <c r="CD130" s="59"/>
      <c r="CE130" s="59"/>
      <c r="CF130" s="59"/>
      <c r="CG130" s="59"/>
      <c r="CH130" s="59"/>
      <c r="CI130" s="59"/>
      <c r="CJ130" s="59"/>
      <c r="CK130" s="59"/>
      <c r="CL130" s="59"/>
      <c r="CM130" s="59"/>
      <c r="CN130" s="59"/>
      <c r="CO130" s="59"/>
      <c r="CP130" s="59"/>
      <c r="CQ130" s="59"/>
      <c r="CR130" s="59"/>
      <c r="CS130" s="59"/>
      <c r="CT130" s="59"/>
      <c r="CU130" s="59"/>
      <c r="CV130" s="59"/>
      <c r="CW130" s="59"/>
      <c r="CX130" s="59"/>
      <c r="CY130" s="59"/>
      <c r="CZ130" s="59"/>
      <c r="DA130" s="59"/>
      <c r="DB130" s="59"/>
      <c r="DC130" s="59"/>
      <c r="DD130" s="59"/>
      <c r="DE130" s="59"/>
      <c r="DF130" s="59"/>
      <c r="DG130" s="59"/>
      <c r="DH130" s="59"/>
      <c r="DI130" s="59"/>
      <c r="DJ130" s="59"/>
      <c r="DK130" s="59"/>
      <c r="DL130" s="59"/>
      <c r="DM130" s="59"/>
      <c r="DN130" s="59"/>
      <c r="DO130" s="59"/>
      <c r="DP130" s="59"/>
      <c r="DQ130" s="59"/>
    </row>
    <row r="131" spans="1:121" s="53" customFormat="1" ht="30.75" customHeight="1" x14ac:dyDescent="0.25">
      <c r="A131" s="53">
        <v>230</v>
      </c>
      <c r="B131" s="67">
        <v>2219</v>
      </c>
      <c r="C131" s="44">
        <v>6121</v>
      </c>
      <c r="D131" s="49">
        <v>3194</v>
      </c>
      <c r="E131" s="448" t="s">
        <v>139</v>
      </c>
      <c r="F131" s="437" t="s">
        <v>36</v>
      </c>
      <c r="G131" s="366">
        <v>400</v>
      </c>
      <c r="H131" s="366">
        <v>2014</v>
      </c>
      <c r="I131" s="438">
        <v>2018</v>
      </c>
      <c r="J131" s="45">
        <f>K131+L131+M131+SUM(R131:AA131)</f>
        <v>145000</v>
      </c>
      <c r="K131" s="369">
        <v>0</v>
      </c>
      <c r="L131" s="370">
        <v>0</v>
      </c>
      <c r="M131" s="371">
        <f>N131+O131+P131+Q131</f>
        <v>0</v>
      </c>
      <c r="N131" s="46">
        <v>0</v>
      </c>
      <c r="O131" s="47">
        <v>0</v>
      </c>
      <c r="P131" s="372">
        <v>0</v>
      </c>
      <c r="Q131" s="439">
        <v>0</v>
      </c>
      <c r="R131" s="374">
        <v>5000</v>
      </c>
      <c r="S131" s="375">
        <v>0</v>
      </c>
      <c r="T131" s="376">
        <v>0</v>
      </c>
      <c r="U131" s="377">
        <v>100000</v>
      </c>
      <c r="V131" s="375">
        <v>0</v>
      </c>
      <c r="W131" s="376">
        <v>0</v>
      </c>
      <c r="X131" s="377">
        <v>40000</v>
      </c>
      <c r="Y131" s="375">
        <v>0</v>
      </c>
      <c r="Z131" s="376">
        <v>0</v>
      </c>
      <c r="AA131" s="385">
        <v>0</v>
      </c>
      <c r="AB131"/>
      <c r="AC131"/>
      <c r="AD131"/>
      <c r="AE131"/>
      <c r="AF131"/>
      <c r="AG131"/>
      <c r="AH131"/>
      <c r="AI131"/>
      <c r="AJ131" s="344"/>
      <c r="AK131" s="344"/>
      <c r="AL131" s="344"/>
      <c r="AM131" s="344"/>
      <c r="AN131" s="344"/>
      <c r="AO131" s="344"/>
      <c r="AP131" s="344"/>
      <c r="AQ131" s="344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59"/>
      <c r="CE131" s="59"/>
      <c r="CF131" s="59"/>
      <c r="CG131" s="59"/>
      <c r="CH131" s="59"/>
      <c r="CI131" s="59"/>
      <c r="CJ131" s="59"/>
      <c r="CK131" s="59"/>
      <c r="CL131" s="59"/>
      <c r="CM131" s="59"/>
      <c r="CN131" s="59"/>
      <c r="CO131" s="59"/>
      <c r="CP131" s="59"/>
      <c r="CQ131" s="59"/>
      <c r="CR131" s="59"/>
      <c r="CS131" s="59"/>
      <c r="CT131" s="59"/>
      <c r="CU131" s="59"/>
      <c r="CV131" s="59"/>
      <c r="CW131" s="59"/>
      <c r="CX131" s="59"/>
      <c r="CY131" s="59"/>
      <c r="CZ131" s="59"/>
      <c r="DA131" s="59"/>
      <c r="DB131" s="59"/>
      <c r="DC131" s="59"/>
      <c r="DD131" s="59"/>
      <c r="DE131" s="59"/>
      <c r="DF131" s="59"/>
      <c r="DG131" s="59"/>
      <c r="DH131" s="59"/>
      <c r="DI131" s="59"/>
      <c r="DJ131" s="59"/>
      <c r="DK131" s="59"/>
      <c r="DL131" s="59"/>
      <c r="DM131" s="59"/>
      <c r="DN131" s="59"/>
      <c r="DO131" s="59"/>
      <c r="DP131" s="59"/>
      <c r="DQ131" s="59"/>
    </row>
    <row r="132" spans="1:121" s="53" customFormat="1" ht="25.5" customHeight="1" x14ac:dyDescent="0.25">
      <c r="A132" s="53">
        <v>230</v>
      </c>
      <c r="B132" s="67">
        <v>2219</v>
      </c>
      <c r="C132" s="44">
        <v>6121</v>
      </c>
      <c r="D132" s="52">
        <v>3204</v>
      </c>
      <c r="E132" s="446" t="s">
        <v>140</v>
      </c>
      <c r="F132" s="437" t="s">
        <v>141</v>
      </c>
      <c r="G132" s="366">
        <v>400</v>
      </c>
      <c r="H132" s="366">
        <v>2016</v>
      </c>
      <c r="I132" s="438">
        <v>2018</v>
      </c>
      <c r="J132" s="45">
        <f t="shared" si="83"/>
        <v>750</v>
      </c>
      <c r="K132" s="369">
        <v>0</v>
      </c>
      <c r="L132" s="370">
        <v>0</v>
      </c>
      <c r="M132" s="371">
        <f t="shared" si="85"/>
        <v>150</v>
      </c>
      <c r="N132" s="46">
        <v>150</v>
      </c>
      <c r="O132" s="47">
        <v>0</v>
      </c>
      <c r="P132" s="372">
        <v>0</v>
      </c>
      <c r="Q132" s="441">
        <v>0</v>
      </c>
      <c r="R132" s="374">
        <v>600</v>
      </c>
      <c r="S132" s="375">
        <v>0</v>
      </c>
      <c r="T132" s="376">
        <v>0</v>
      </c>
      <c r="U132" s="377">
        <v>0</v>
      </c>
      <c r="V132" s="375">
        <v>0</v>
      </c>
      <c r="W132" s="376">
        <v>0</v>
      </c>
      <c r="X132" s="377">
        <v>0</v>
      </c>
      <c r="Y132" s="375">
        <v>0</v>
      </c>
      <c r="Z132" s="376">
        <v>0</v>
      </c>
      <c r="AA132" s="385">
        <v>0</v>
      </c>
      <c r="AB132"/>
      <c r="AC132"/>
      <c r="AD132"/>
      <c r="AE132"/>
      <c r="AF132"/>
      <c r="AG132"/>
      <c r="AH132"/>
      <c r="AI132"/>
      <c r="AJ132" s="344"/>
      <c r="AK132" s="344"/>
      <c r="AL132" s="344"/>
      <c r="AM132" s="344"/>
      <c r="AN132" s="344"/>
      <c r="AO132" s="344"/>
      <c r="AP132" s="344"/>
      <c r="AQ132" s="344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  <c r="CM132" s="59"/>
      <c r="CN132" s="59"/>
      <c r="CO132" s="59"/>
      <c r="CP132" s="59"/>
      <c r="CQ132" s="59"/>
      <c r="CR132" s="59"/>
      <c r="CS132" s="59"/>
      <c r="CT132" s="59"/>
      <c r="CU132" s="59"/>
      <c r="CV132" s="59"/>
      <c r="CW132" s="59"/>
      <c r="CX132" s="59"/>
      <c r="CY132" s="59"/>
      <c r="CZ132" s="59"/>
      <c r="DA132" s="59"/>
      <c r="DB132" s="59"/>
      <c r="DC132" s="59"/>
      <c r="DD132" s="59"/>
      <c r="DE132" s="59"/>
      <c r="DF132" s="59"/>
      <c r="DG132" s="59"/>
      <c r="DH132" s="59"/>
      <c r="DI132" s="59"/>
      <c r="DJ132" s="59"/>
      <c r="DK132" s="59"/>
      <c r="DL132" s="59"/>
      <c r="DM132" s="59"/>
      <c r="DN132" s="59"/>
      <c r="DO132" s="59"/>
      <c r="DP132" s="59"/>
      <c r="DQ132" s="59"/>
    </row>
    <row r="133" spans="1:121" s="401" customFormat="1" ht="30.75" customHeight="1" x14ac:dyDescent="0.25">
      <c r="A133" s="53">
        <v>230</v>
      </c>
      <c r="B133" s="67">
        <v>2219</v>
      </c>
      <c r="C133" s="44">
        <v>6121</v>
      </c>
      <c r="D133" s="52">
        <v>3208</v>
      </c>
      <c r="E133" s="446" t="s">
        <v>142</v>
      </c>
      <c r="F133" s="437" t="s">
        <v>36</v>
      </c>
      <c r="G133" s="366">
        <v>400</v>
      </c>
      <c r="H133" s="366">
        <v>2016</v>
      </c>
      <c r="I133" s="438">
        <v>2017</v>
      </c>
      <c r="J133" s="45">
        <f>K133+L133+M133+SUM(R133:AA133)</f>
        <v>7000</v>
      </c>
      <c r="K133" s="369">
        <v>0</v>
      </c>
      <c r="L133" s="370">
        <v>0</v>
      </c>
      <c r="M133" s="371">
        <f>N133+O133+P133+Q133</f>
        <v>5000</v>
      </c>
      <c r="N133" s="46">
        <v>0</v>
      </c>
      <c r="O133" s="47">
        <v>5000</v>
      </c>
      <c r="P133" s="372">
        <v>0</v>
      </c>
      <c r="Q133" s="441">
        <v>0</v>
      </c>
      <c r="R133" s="374">
        <v>2000</v>
      </c>
      <c r="S133" s="375">
        <v>0</v>
      </c>
      <c r="T133" s="376">
        <v>0</v>
      </c>
      <c r="U133" s="377">
        <v>0</v>
      </c>
      <c r="V133" s="375">
        <v>0</v>
      </c>
      <c r="W133" s="376">
        <v>0</v>
      </c>
      <c r="X133" s="377">
        <v>0</v>
      </c>
      <c r="Y133" s="375">
        <v>0</v>
      </c>
      <c r="Z133" s="376">
        <v>0</v>
      </c>
      <c r="AA133" s="385">
        <v>0</v>
      </c>
      <c r="AB133"/>
      <c r="AC133"/>
      <c r="AD133"/>
      <c r="AE133"/>
      <c r="AF133"/>
      <c r="AG133"/>
      <c r="AH133"/>
      <c r="AI133"/>
      <c r="AJ133" s="344"/>
      <c r="AK133" s="344"/>
      <c r="AL133" s="344"/>
      <c r="AM133" s="344"/>
      <c r="AN133" s="344"/>
      <c r="AO133" s="344"/>
      <c r="AP133" s="344"/>
      <c r="AQ133" s="344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59"/>
      <c r="CB133" s="59"/>
      <c r="CC133" s="59"/>
      <c r="CD133" s="59"/>
      <c r="CE133" s="59"/>
      <c r="CF133" s="59"/>
      <c r="CG133" s="59"/>
      <c r="CH133" s="59"/>
      <c r="CI133" s="59"/>
      <c r="CJ133" s="59"/>
      <c r="CK133" s="59"/>
      <c r="CL133" s="59"/>
      <c r="CM133" s="59"/>
      <c r="CN133" s="59"/>
      <c r="CO133" s="59"/>
      <c r="CP133" s="59"/>
      <c r="CQ133" s="59"/>
      <c r="CR133" s="59"/>
      <c r="CS133" s="59"/>
      <c r="CT133" s="59"/>
      <c r="CU133" s="59"/>
      <c r="CV133" s="59"/>
      <c r="CW133" s="59"/>
      <c r="CX133" s="59"/>
      <c r="CY133" s="59"/>
      <c r="CZ133" s="59"/>
      <c r="DA133" s="59"/>
      <c r="DB133" s="59"/>
      <c r="DC133" s="59"/>
      <c r="DD133" s="59"/>
      <c r="DE133" s="59"/>
      <c r="DF133" s="59"/>
      <c r="DG133" s="59"/>
      <c r="DH133" s="59"/>
      <c r="DI133" s="59"/>
      <c r="DJ133" s="59"/>
      <c r="DK133" s="59"/>
      <c r="DL133" s="59"/>
      <c r="DM133" s="59"/>
      <c r="DN133" s="59"/>
      <c r="DO133" s="59"/>
      <c r="DP133" s="59"/>
      <c r="DQ133" s="59"/>
    </row>
    <row r="134" spans="1:121" s="53" customFormat="1" ht="32.25" customHeight="1" x14ac:dyDescent="0.25">
      <c r="A134" s="53">
        <v>230</v>
      </c>
      <c r="B134" s="67">
        <v>2219</v>
      </c>
      <c r="C134" s="44">
        <v>6121</v>
      </c>
      <c r="D134" s="406">
        <v>3210</v>
      </c>
      <c r="E134" s="449" t="s">
        <v>143</v>
      </c>
      <c r="F134" s="450" t="s">
        <v>36</v>
      </c>
      <c r="G134" s="408">
        <v>400</v>
      </c>
      <c r="H134" s="408">
        <v>2016</v>
      </c>
      <c r="I134" s="451">
        <v>2018</v>
      </c>
      <c r="J134" s="54">
        <f t="shared" ref="J134:J139" si="86">K134+L134+M134+SUM(R134:AA134)</f>
        <v>15820</v>
      </c>
      <c r="K134" s="411">
        <v>0</v>
      </c>
      <c r="L134" s="370">
        <v>0</v>
      </c>
      <c r="M134" s="371">
        <f t="shared" ref="M134:M139" si="87">N134+O134+P134+Q134</f>
        <v>820</v>
      </c>
      <c r="N134" s="46">
        <v>0</v>
      </c>
      <c r="O134" s="47">
        <v>820</v>
      </c>
      <c r="P134" s="415">
        <v>0</v>
      </c>
      <c r="Q134" s="452">
        <v>0</v>
      </c>
      <c r="R134" s="417">
        <v>10000</v>
      </c>
      <c r="S134" s="418">
        <v>0</v>
      </c>
      <c r="T134" s="416">
        <v>0</v>
      </c>
      <c r="U134" s="419">
        <v>5000</v>
      </c>
      <c r="V134" s="418">
        <v>0</v>
      </c>
      <c r="W134" s="416">
        <v>0</v>
      </c>
      <c r="X134" s="419">
        <v>0</v>
      </c>
      <c r="Y134" s="418">
        <v>0</v>
      </c>
      <c r="Z134" s="416">
        <v>0</v>
      </c>
      <c r="AA134" s="420">
        <v>0</v>
      </c>
      <c r="AB134"/>
      <c r="AC134"/>
      <c r="AD134"/>
      <c r="AE134"/>
      <c r="AF134"/>
      <c r="AG134"/>
      <c r="AH134"/>
      <c r="AI134"/>
      <c r="AJ134" s="344"/>
      <c r="AK134" s="344"/>
      <c r="AL134" s="344"/>
      <c r="AM134" s="344"/>
      <c r="AN134" s="344"/>
      <c r="AO134" s="344"/>
      <c r="AP134" s="344"/>
      <c r="AQ134" s="344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  <c r="CQ134" s="59"/>
      <c r="CR134" s="59"/>
      <c r="CS134" s="59"/>
      <c r="CT134" s="59"/>
      <c r="CU134" s="59"/>
      <c r="CV134" s="59"/>
      <c r="CW134" s="59"/>
      <c r="CX134" s="59"/>
      <c r="CY134" s="59"/>
      <c r="CZ134" s="59"/>
      <c r="DA134" s="59"/>
      <c r="DB134" s="59"/>
      <c r="DC134" s="59"/>
      <c r="DD134" s="59"/>
      <c r="DE134" s="59"/>
      <c r="DF134" s="59"/>
      <c r="DG134" s="59"/>
      <c r="DH134" s="59"/>
      <c r="DI134" s="59"/>
      <c r="DJ134" s="59"/>
      <c r="DK134" s="59"/>
      <c r="DL134" s="59"/>
      <c r="DM134" s="59"/>
      <c r="DN134" s="59"/>
      <c r="DO134" s="59"/>
      <c r="DP134" s="59"/>
      <c r="DQ134" s="59"/>
    </row>
    <row r="135" spans="1:121" ht="24" customHeight="1" x14ac:dyDescent="0.25">
      <c r="A135" s="33">
        <v>230</v>
      </c>
      <c r="B135" s="67">
        <v>2212</v>
      </c>
      <c r="C135" s="78">
        <v>6121</v>
      </c>
      <c r="D135" s="399">
        <v>3212</v>
      </c>
      <c r="E135" s="400" t="s">
        <v>144</v>
      </c>
      <c r="F135" s="453" t="s">
        <v>145</v>
      </c>
      <c r="G135" s="79">
        <v>400</v>
      </c>
      <c r="H135" s="79">
        <v>2015</v>
      </c>
      <c r="I135" s="454">
        <v>2018</v>
      </c>
      <c r="J135" s="45">
        <f>K135+L135+M135+SUM(R135:AA135)</f>
        <v>2495</v>
      </c>
      <c r="K135" s="455">
        <v>0</v>
      </c>
      <c r="L135" s="370">
        <v>0</v>
      </c>
      <c r="M135" s="371">
        <f>N135+O135+P135+Q135</f>
        <v>395</v>
      </c>
      <c r="N135" s="46">
        <v>395</v>
      </c>
      <c r="O135" s="47">
        <v>0</v>
      </c>
      <c r="P135" s="372">
        <v>0</v>
      </c>
      <c r="Q135" s="376">
        <v>0</v>
      </c>
      <c r="R135" s="374">
        <v>2100</v>
      </c>
      <c r="S135" s="375">
        <v>0</v>
      </c>
      <c r="T135" s="376">
        <v>0</v>
      </c>
      <c r="U135" s="377">
        <v>0</v>
      </c>
      <c r="V135" s="375">
        <v>0</v>
      </c>
      <c r="W135" s="376">
        <v>0</v>
      </c>
      <c r="X135" s="377">
        <v>0</v>
      </c>
      <c r="Y135" s="375">
        <v>0</v>
      </c>
      <c r="Z135" s="376">
        <v>0</v>
      </c>
      <c r="AA135" s="385">
        <v>0</v>
      </c>
      <c r="AB135" s="456"/>
      <c r="AC135" s="457"/>
      <c r="AD135" s="457"/>
      <c r="AE135" s="457"/>
      <c r="AJ135" s="344"/>
      <c r="AK135" s="344"/>
      <c r="AL135" s="344"/>
      <c r="AM135" s="344"/>
      <c r="AN135" s="344"/>
      <c r="AO135" s="344"/>
      <c r="AP135" s="344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  <c r="BJ135" s="344"/>
      <c r="BK135" s="344"/>
      <c r="BL135" s="344"/>
      <c r="BM135" s="344"/>
      <c r="BN135" s="344"/>
      <c r="BO135" s="344"/>
      <c r="BP135" s="344"/>
      <c r="BQ135" s="344"/>
      <c r="BR135" s="344"/>
      <c r="BS135" s="344"/>
      <c r="BT135" s="344"/>
      <c r="BU135" s="344"/>
      <c r="BV135" s="344"/>
      <c r="BW135" s="344"/>
      <c r="BX135" s="344"/>
      <c r="BY135" s="344"/>
      <c r="BZ135" s="344"/>
      <c r="CA135" s="344"/>
      <c r="CB135" s="344"/>
      <c r="CC135" s="344"/>
      <c r="CD135" s="344"/>
      <c r="CE135" s="344"/>
      <c r="CF135" s="344"/>
      <c r="CG135" s="344"/>
      <c r="CH135" s="344"/>
      <c r="CI135" s="344"/>
      <c r="CJ135" s="344"/>
      <c r="CK135" s="344"/>
      <c r="CL135" s="344"/>
      <c r="CM135" s="344"/>
      <c r="CN135" s="344"/>
      <c r="CO135" s="344"/>
      <c r="CP135" s="344"/>
      <c r="CQ135" s="344"/>
      <c r="CR135" s="344"/>
      <c r="CS135" s="344"/>
      <c r="CT135" s="344"/>
      <c r="CU135" s="344"/>
      <c r="CV135" s="344"/>
      <c r="CW135" s="344"/>
      <c r="CX135" s="344"/>
      <c r="CY135" s="344"/>
      <c r="CZ135" s="344"/>
      <c r="DA135" s="344"/>
      <c r="DB135" s="344"/>
      <c r="DC135" s="344"/>
      <c r="DD135" s="344"/>
      <c r="DE135" s="344"/>
      <c r="DF135" s="344"/>
      <c r="DG135" s="344"/>
      <c r="DH135" s="344"/>
      <c r="DI135" s="344"/>
      <c r="DJ135" s="344"/>
      <c r="DK135" s="344"/>
      <c r="DL135" s="344"/>
      <c r="DM135" s="344"/>
      <c r="DN135" s="344"/>
      <c r="DO135" s="344"/>
      <c r="DP135" s="344"/>
      <c r="DQ135" s="344"/>
    </row>
    <row r="136" spans="1:121" s="59" customFormat="1" ht="33" customHeight="1" x14ac:dyDescent="0.25">
      <c r="A136" s="53">
        <v>230</v>
      </c>
      <c r="B136" s="80">
        <v>2219</v>
      </c>
      <c r="C136" s="44">
        <v>6121</v>
      </c>
      <c r="D136" s="433">
        <v>3213</v>
      </c>
      <c r="E136" s="458" t="s">
        <v>146</v>
      </c>
      <c r="F136" s="459" t="s">
        <v>105</v>
      </c>
      <c r="G136" s="460">
        <v>400</v>
      </c>
      <c r="H136" s="460">
        <v>2017</v>
      </c>
      <c r="I136" s="461">
        <v>2020</v>
      </c>
      <c r="J136" s="45">
        <f>K136+L136+M136+SUM(R136:AA136)</f>
        <v>12000</v>
      </c>
      <c r="K136" s="462">
        <v>0</v>
      </c>
      <c r="L136" s="370">
        <v>0</v>
      </c>
      <c r="M136" s="371">
        <f>N136+O136+P136+Q136</f>
        <v>2000</v>
      </c>
      <c r="N136" s="46">
        <v>0</v>
      </c>
      <c r="O136" s="47">
        <v>2000</v>
      </c>
      <c r="P136" s="372">
        <v>0</v>
      </c>
      <c r="Q136" s="463">
        <v>0</v>
      </c>
      <c r="R136" s="429">
        <v>10000</v>
      </c>
      <c r="S136" s="375">
        <v>0</v>
      </c>
      <c r="T136" s="463">
        <v>0</v>
      </c>
      <c r="U136" s="377">
        <v>0</v>
      </c>
      <c r="V136" s="375">
        <v>0</v>
      </c>
      <c r="W136" s="463">
        <v>0</v>
      </c>
      <c r="X136" s="464">
        <v>0</v>
      </c>
      <c r="Y136" s="375">
        <v>0</v>
      </c>
      <c r="Z136" s="376">
        <v>0</v>
      </c>
      <c r="AA136" s="385">
        <v>0</v>
      </c>
      <c r="AB136" s="76"/>
      <c r="AC136" s="77"/>
      <c r="AD136" s="76"/>
      <c r="AE136" s="76"/>
      <c r="AF136" s="76"/>
      <c r="AG136"/>
      <c r="AH136"/>
      <c r="AI136"/>
      <c r="AJ136" s="344"/>
      <c r="AK136" s="344"/>
      <c r="AL136" s="344"/>
      <c r="AM136" s="344"/>
      <c r="AN136" s="344"/>
      <c r="AO136" s="344"/>
      <c r="AP136" s="344"/>
      <c r="AQ136" s="344"/>
      <c r="AR136" s="344"/>
      <c r="AS136" s="344"/>
      <c r="AT136" s="344"/>
    </row>
    <row r="137" spans="1:121" s="53" customFormat="1" ht="43.5" customHeight="1" x14ac:dyDescent="0.25">
      <c r="A137" s="53">
        <v>230</v>
      </c>
      <c r="B137" s="80">
        <v>2219</v>
      </c>
      <c r="C137" s="44">
        <v>6121</v>
      </c>
      <c r="D137" s="612">
        <v>3214</v>
      </c>
      <c r="E137" s="613" t="s">
        <v>256</v>
      </c>
      <c r="F137" s="470" t="s">
        <v>36</v>
      </c>
      <c r="G137" s="789">
        <v>400</v>
      </c>
      <c r="H137" s="789">
        <v>2017</v>
      </c>
      <c r="I137" s="790">
        <v>2018</v>
      </c>
      <c r="J137" s="54">
        <f>K137+L137+M137+SUM(R137:AA137)</f>
        <v>9000</v>
      </c>
      <c r="K137" s="791">
        <v>0</v>
      </c>
      <c r="L137" s="792">
        <v>0</v>
      </c>
      <c r="M137" s="55">
        <f>N137+O137+P137+Q137</f>
        <v>1000</v>
      </c>
      <c r="N137" s="413">
        <v>0</v>
      </c>
      <c r="O137" s="414">
        <v>1000</v>
      </c>
      <c r="P137" s="793">
        <v>0</v>
      </c>
      <c r="Q137" s="794">
        <v>0</v>
      </c>
      <c r="R137" s="417">
        <v>8000</v>
      </c>
      <c r="S137" s="418">
        <v>0</v>
      </c>
      <c r="T137" s="795">
        <v>0</v>
      </c>
      <c r="U137" s="419">
        <v>0</v>
      </c>
      <c r="V137" s="418">
        <v>0</v>
      </c>
      <c r="W137" s="795">
        <v>0</v>
      </c>
      <c r="X137" s="796">
        <v>0</v>
      </c>
      <c r="Y137" s="418">
        <v>0</v>
      </c>
      <c r="Z137" s="416">
        <v>0</v>
      </c>
      <c r="AA137" s="420">
        <v>0</v>
      </c>
      <c r="AB137"/>
      <c r="AC137"/>
      <c r="AD137"/>
      <c r="AE137"/>
      <c r="AF137"/>
      <c r="AG137"/>
      <c r="AH137"/>
      <c r="AI137"/>
      <c r="AJ137" s="344"/>
      <c r="AK137" s="344"/>
      <c r="AL137" s="344"/>
      <c r="AM137" s="344"/>
      <c r="AN137" s="344"/>
      <c r="AO137" s="344"/>
      <c r="AP137" s="344"/>
      <c r="AQ137" s="344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59"/>
      <c r="CB137" s="59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  <c r="CM137" s="59"/>
      <c r="CN137" s="59"/>
      <c r="CO137" s="59"/>
      <c r="CP137" s="59"/>
      <c r="CQ137" s="59"/>
      <c r="CR137" s="59"/>
      <c r="CS137" s="59"/>
      <c r="CT137" s="59"/>
      <c r="CU137" s="59"/>
      <c r="CV137" s="59"/>
      <c r="CW137" s="59"/>
      <c r="CX137" s="59"/>
      <c r="CY137" s="59"/>
      <c r="CZ137" s="59"/>
      <c r="DA137" s="59"/>
      <c r="DB137" s="59"/>
      <c r="DC137" s="59"/>
      <c r="DD137" s="59"/>
      <c r="DE137" s="59"/>
      <c r="DF137" s="59"/>
      <c r="DG137" s="59"/>
      <c r="DH137" s="59"/>
      <c r="DI137" s="59"/>
      <c r="DJ137" s="59"/>
      <c r="DK137" s="59"/>
      <c r="DL137" s="59"/>
      <c r="DM137" s="59"/>
      <c r="DN137" s="59"/>
      <c r="DO137" s="59"/>
      <c r="DP137" s="59"/>
      <c r="DQ137" s="59"/>
    </row>
    <row r="138" spans="1:121" s="57" customFormat="1" ht="31.5" customHeight="1" x14ac:dyDescent="0.25">
      <c r="A138" s="53">
        <v>230</v>
      </c>
      <c r="B138" s="80">
        <v>2219</v>
      </c>
      <c r="C138" s="44">
        <v>6121</v>
      </c>
      <c r="D138" s="922">
        <v>3215</v>
      </c>
      <c r="E138" s="833" t="s">
        <v>264</v>
      </c>
      <c r="F138" s="834"/>
      <c r="G138" s="835">
        <v>400</v>
      </c>
      <c r="H138" s="835">
        <v>2017</v>
      </c>
      <c r="I138" s="836">
        <v>2019</v>
      </c>
      <c r="J138" s="420">
        <f t="shared" ref="J138" si="88">K138+L138+M138+SUM(R138:AA138)</f>
        <v>27500</v>
      </c>
      <c r="K138" s="837">
        <v>0</v>
      </c>
      <c r="L138" s="98">
        <v>0</v>
      </c>
      <c r="M138" s="55">
        <f t="shared" ref="M138" si="89">N138+O138+P138+Q138</f>
        <v>500</v>
      </c>
      <c r="N138" s="413">
        <v>0</v>
      </c>
      <c r="O138" s="414">
        <v>500</v>
      </c>
      <c r="P138" s="838">
        <v>0</v>
      </c>
      <c r="Q138" s="839">
        <v>0</v>
      </c>
      <c r="R138" s="840">
        <v>2000</v>
      </c>
      <c r="S138" s="841">
        <v>0</v>
      </c>
      <c r="T138" s="842">
        <v>0</v>
      </c>
      <c r="U138" s="843">
        <v>25000</v>
      </c>
      <c r="V138" s="841">
        <v>0</v>
      </c>
      <c r="W138" s="844">
        <v>0</v>
      </c>
      <c r="X138" s="845">
        <v>0</v>
      </c>
      <c r="Y138" s="838">
        <v>0</v>
      </c>
      <c r="Z138" s="844">
        <v>0</v>
      </c>
      <c r="AA138" s="846">
        <v>0</v>
      </c>
      <c r="AB138"/>
      <c r="AC138"/>
      <c r="AD138"/>
      <c r="AE138"/>
      <c r="AF138"/>
      <c r="AG138"/>
      <c r="AH138"/>
      <c r="AI138"/>
      <c r="AJ138" s="344"/>
      <c r="AK138" s="344"/>
      <c r="AL138" s="344"/>
      <c r="AM138" s="344"/>
      <c r="AN138" s="344"/>
      <c r="AO138" s="344"/>
      <c r="AP138" s="344"/>
      <c r="AQ138" s="344"/>
      <c r="AR138" s="329"/>
      <c r="AS138" s="329"/>
      <c r="AT138" s="329"/>
      <c r="AU138" s="329"/>
      <c r="AV138" s="329"/>
      <c r="AW138" s="329"/>
      <c r="AX138" s="329"/>
      <c r="AY138" s="329"/>
      <c r="AZ138" s="329"/>
      <c r="BA138" s="329"/>
      <c r="BB138" s="329"/>
      <c r="BC138" s="329"/>
      <c r="BD138" s="329"/>
      <c r="BE138" s="329"/>
      <c r="BF138" s="329"/>
      <c r="BG138" s="329"/>
      <c r="BH138" s="329"/>
      <c r="BI138" s="329"/>
      <c r="BJ138" s="329"/>
      <c r="BK138" s="329"/>
      <c r="BL138" s="329"/>
      <c r="BM138" s="329"/>
      <c r="BN138" s="329"/>
      <c r="BO138" s="329"/>
      <c r="BP138" s="329"/>
      <c r="BQ138" s="329"/>
      <c r="BR138" s="329"/>
      <c r="BS138" s="329"/>
      <c r="BT138" s="329"/>
      <c r="BU138" s="329"/>
      <c r="BV138" s="329"/>
      <c r="BW138" s="329"/>
      <c r="BX138" s="329"/>
      <c r="BY138" s="329"/>
      <c r="BZ138" s="329"/>
      <c r="CA138" s="329"/>
      <c r="CB138" s="329"/>
      <c r="CC138" s="329"/>
      <c r="CD138" s="329"/>
      <c r="CE138" s="329"/>
      <c r="CF138" s="329"/>
      <c r="CG138" s="329"/>
      <c r="CH138" s="329"/>
      <c r="CI138" s="329"/>
      <c r="CJ138" s="329"/>
      <c r="CK138" s="329"/>
      <c r="CL138" s="329"/>
      <c r="CM138" s="329"/>
      <c r="CN138" s="329"/>
      <c r="CO138" s="329"/>
      <c r="CP138" s="329"/>
      <c r="CQ138" s="329"/>
      <c r="CR138" s="329"/>
      <c r="CS138" s="329"/>
      <c r="CT138" s="329"/>
      <c r="CU138" s="329"/>
      <c r="CV138" s="329"/>
      <c r="CW138" s="329"/>
      <c r="CX138" s="329"/>
      <c r="CY138" s="329"/>
      <c r="CZ138" s="329"/>
      <c r="DA138" s="329"/>
      <c r="DB138" s="329"/>
      <c r="DC138" s="329"/>
      <c r="DD138" s="329"/>
      <c r="DE138" s="329"/>
      <c r="DF138" s="329"/>
      <c r="DG138" s="329"/>
      <c r="DH138" s="329"/>
      <c r="DI138" s="329"/>
      <c r="DJ138" s="329"/>
      <c r="DK138" s="329"/>
      <c r="DL138" s="329"/>
      <c r="DM138" s="329"/>
      <c r="DN138" s="329"/>
      <c r="DO138" s="329"/>
      <c r="DP138" s="329"/>
      <c r="DQ138" s="329"/>
    </row>
    <row r="139" spans="1:121" s="53" customFormat="1" ht="43.5" customHeight="1" x14ac:dyDescent="0.25">
      <c r="A139" s="53">
        <v>230</v>
      </c>
      <c r="B139" s="67">
        <v>2219</v>
      </c>
      <c r="C139" s="44">
        <v>6121</v>
      </c>
      <c r="D139" s="380">
        <v>7217</v>
      </c>
      <c r="E139" s="465" t="s">
        <v>306</v>
      </c>
      <c r="F139" s="183" t="s">
        <v>105</v>
      </c>
      <c r="G139" s="453">
        <v>400</v>
      </c>
      <c r="H139" s="453">
        <v>2012</v>
      </c>
      <c r="I139" s="466">
        <v>2017</v>
      </c>
      <c r="J139" s="45">
        <f t="shared" si="86"/>
        <v>1250</v>
      </c>
      <c r="K139" s="455">
        <v>0</v>
      </c>
      <c r="L139" s="467">
        <v>600</v>
      </c>
      <c r="M139" s="371">
        <f t="shared" si="87"/>
        <v>650</v>
      </c>
      <c r="N139" s="46">
        <v>650</v>
      </c>
      <c r="O139" s="47">
        <v>0</v>
      </c>
      <c r="P139" s="372">
        <v>0</v>
      </c>
      <c r="Q139" s="441">
        <v>0</v>
      </c>
      <c r="R139" s="374">
        <v>0</v>
      </c>
      <c r="S139" s="375">
        <v>0</v>
      </c>
      <c r="T139" s="376">
        <v>0</v>
      </c>
      <c r="U139" s="377">
        <v>0</v>
      </c>
      <c r="V139" s="375">
        <v>0</v>
      </c>
      <c r="W139" s="376">
        <v>0</v>
      </c>
      <c r="X139" s="377">
        <v>0</v>
      </c>
      <c r="Y139" s="375">
        <v>0</v>
      </c>
      <c r="Z139" s="376">
        <v>0</v>
      </c>
      <c r="AA139" s="385">
        <v>0</v>
      </c>
      <c r="AB139" s="76"/>
      <c r="AC139" s="77"/>
      <c r="AD139" s="76"/>
      <c r="AE139" s="76"/>
      <c r="AF139" s="76"/>
      <c r="AG139"/>
      <c r="AH139"/>
      <c r="AI139"/>
      <c r="AJ139" s="344"/>
      <c r="AK139" s="344"/>
      <c r="AL139" s="344"/>
      <c r="AM139" s="344"/>
      <c r="AN139" s="344"/>
      <c r="AO139" s="344"/>
      <c r="AP139" s="344"/>
      <c r="AQ139" s="344"/>
      <c r="AR139" s="344"/>
      <c r="AS139" s="344"/>
      <c r="AT139" s="344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9"/>
      <c r="CV139" s="59"/>
      <c r="CW139" s="59"/>
      <c r="CX139" s="59"/>
      <c r="CY139" s="59"/>
      <c r="CZ139" s="59"/>
      <c r="DA139" s="59"/>
      <c r="DB139" s="59"/>
      <c r="DC139" s="59"/>
      <c r="DD139" s="59"/>
      <c r="DE139" s="59"/>
      <c r="DF139" s="59"/>
      <c r="DG139" s="59"/>
      <c r="DH139" s="59"/>
      <c r="DI139" s="59"/>
      <c r="DJ139" s="59"/>
      <c r="DK139" s="59"/>
      <c r="DL139" s="59"/>
      <c r="DM139" s="59"/>
      <c r="DN139" s="59"/>
      <c r="DO139" s="59"/>
      <c r="DP139" s="59"/>
      <c r="DQ139" s="59"/>
    </row>
    <row r="140" spans="1:121" s="53" customFormat="1" ht="33" customHeight="1" x14ac:dyDescent="0.25">
      <c r="A140" s="53">
        <v>230</v>
      </c>
      <c r="B140" s="67">
        <v>2219</v>
      </c>
      <c r="C140" s="44">
        <v>6121</v>
      </c>
      <c r="D140" s="51">
        <v>8142</v>
      </c>
      <c r="E140" s="81" t="s">
        <v>147</v>
      </c>
      <c r="F140" s="437" t="s">
        <v>116</v>
      </c>
      <c r="G140" s="366">
        <v>400</v>
      </c>
      <c r="H140" s="366">
        <v>2008</v>
      </c>
      <c r="I140" s="438">
        <v>2016</v>
      </c>
      <c r="J140" s="45">
        <f t="shared" ref="J140:J159" si="90">K140+L140+M140+SUM(R140:AA140)</f>
        <v>19003</v>
      </c>
      <c r="K140" s="369">
        <v>4021</v>
      </c>
      <c r="L140" s="370">
        <v>8402</v>
      </c>
      <c r="M140" s="371">
        <f t="shared" ref="M140:M153" si="91">N140+O140+P140+Q140</f>
        <v>6580</v>
      </c>
      <c r="N140" s="46">
        <v>6580</v>
      </c>
      <c r="O140" s="47">
        <v>0</v>
      </c>
      <c r="P140" s="372">
        <v>0</v>
      </c>
      <c r="Q140" s="441">
        <v>0</v>
      </c>
      <c r="R140" s="374">
        <v>0</v>
      </c>
      <c r="S140" s="375">
        <v>0</v>
      </c>
      <c r="T140" s="376">
        <v>0</v>
      </c>
      <c r="U140" s="377">
        <v>0</v>
      </c>
      <c r="V140" s="375">
        <v>0</v>
      </c>
      <c r="W140" s="376">
        <v>0</v>
      </c>
      <c r="X140" s="377">
        <v>0</v>
      </c>
      <c r="Y140" s="375">
        <v>0</v>
      </c>
      <c r="Z140" s="376">
        <v>0</v>
      </c>
      <c r="AA140" s="385">
        <v>0</v>
      </c>
      <c r="AB140" s="76"/>
      <c r="AC140" s="77"/>
      <c r="AD140" s="76"/>
      <c r="AE140" s="76"/>
      <c r="AF140" s="76"/>
      <c r="AG140"/>
      <c r="AH140"/>
      <c r="AI140"/>
      <c r="AJ140" s="344"/>
      <c r="AK140" s="344"/>
      <c r="AL140" s="344"/>
      <c r="AM140" s="344"/>
      <c r="AN140" s="344"/>
      <c r="AO140" s="344"/>
      <c r="AP140" s="344"/>
      <c r="AQ140" s="344"/>
      <c r="AR140" s="344"/>
      <c r="AS140" s="344"/>
      <c r="AT140" s="344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59"/>
      <c r="DJ140" s="59"/>
      <c r="DK140" s="59"/>
      <c r="DL140" s="59"/>
      <c r="DM140" s="59"/>
      <c r="DN140" s="59"/>
      <c r="DO140" s="59"/>
      <c r="DP140" s="59"/>
      <c r="DQ140" s="59"/>
    </row>
    <row r="141" spans="1:121" s="57" customFormat="1" ht="31.5" customHeight="1" x14ac:dyDescent="0.25">
      <c r="A141" s="53">
        <v>230</v>
      </c>
      <c r="B141" s="67">
        <v>2219</v>
      </c>
      <c r="C141" s="44">
        <v>6121</v>
      </c>
      <c r="D141" s="406">
        <v>8191</v>
      </c>
      <c r="E141" s="449" t="s">
        <v>148</v>
      </c>
      <c r="F141" s="450" t="s">
        <v>35</v>
      </c>
      <c r="G141" s="408">
        <v>400</v>
      </c>
      <c r="H141" s="408">
        <v>2016</v>
      </c>
      <c r="I141" s="451">
        <v>2018</v>
      </c>
      <c r="J141" s="54">
        <f t="shared" si="90"/>
        <v>7000</v>
      </c>
      <c r="K141" s="411">
        <v>0</v>
      </c>
      <c r="L141" s="412">
        <v>0</v>
      </c>
      <c r="M141" s="55">
        <f t="shared" si="91"/>
        <v>0</v>
      </c>
      <c r="N141" s="413">
        <v>0</v>
      </c>
      <c r="O141" s="414">
        <v>0</v>
      </c>
      <c r="P141" s="415">
        <v>0</v>
      </c>
      <c r="Q141" s="452">
        <v>0</v>
      </c>
      <c r="R141" s="417">
        <v>7000</v>
      </c>
      <c r="S141" s="418">
        <v>0</v>
      </c>
      <c r="T141" s="416">
        <v>0</v>
      </c>
      <c r="U141" s="419">
        <v>0</v>
      </c>
      <c r="V141" s="418">
        <v>0</v>
      </c>
      <c r="W141" s="416">
        <v>0</v>
      </c>
      <c r="X141" s="419">
        <v>0</v>
      </c>
      <c r="Y141" s="418">
        <v>0</v>
      </c>
      <c r="Z141" s="416">
        <v>0</v>
      </c>
      <c r="AA141" s="420"/>
      <c r="AB141"/>
      <c r="AC141"/>
      <c r="AD141"/>
      <c r="AE141"/>
      <c r="AF141"/>
      <c r="AG141"/>
      <c r="AH141"/>
      <c r="AI141"/>
      <c r="AJ141" s="344"/>
      <c r="AK141" s="344"/>
      <c r="AL141" s="344"/>
      <c r="AM141" s="344"/>
      <c r="AN141" s="344"/>
      <c r="AO141" s="344"/>
      <c r="AP141" s="344"/>
      <c r="AQ141" s="344"/>
      <c r="AR141" s="329"/>
      <c r="AS141" s="329"/>
      <c r="AT141" s="329"/>
      <c r="AU141" s="329"/>
      <c r="AV141" s="329"/>
      <c r="AW141" s="329"/>
      <c r="AX141" s="329"/>
      <c r="AY141" s="329"/>
      <c r="AZ141" s="329"/>
      <c r="BA141" s="329"/>
      <c r="BB141" s="329"/>
      <c r="BC141" s="329"/>
      <c r="BD141" s="329"/>
      <c r="BE141" s="329"/>
      <c r="BF141" s="329"/>
      <c r="BG141" s="329"/>
      <c r="BH141" s="329"/>
      <c r="BI141" s="329"/>
      <c r="BJ141" s="329"/>
      <c r="BK141" s="329"/>
      <c r="BL141" s="329"/>
      <c r="BM141" s="329"/>
      <c r="BN141" s="329"/>
      <c r="BO141" s="329"/>
      <c r="BP141" s="329"/>
      <c r="BQ141" s="329"/>
      <c r="BR141" s="329"/>
      <c r="BS141" s="329"/>
      <c r="BT141" s="329"/>
      <c r="BU141" s="329"/>
      <c r="BV141" s="329"/>
      <c r="BW141" s="329"/>
      <c r="BX141" s="329"/>
      <c r="BY141" s="329"/>
      <c r="BZ141" s="329"/>
      <c r="CA141" s="329"/>
      <c r="CB141" s="329"/>
      <c r="CC141" s="329"/>
      <c r="CD141" s="329"/>
      <c r="CE141" s="329"/>
      <c r="CF141" s="329"/>
      <c r="CG141" s="329"/>
      <c r="CH141" s="329"/>
      <c r="CI141" s="329"/>
      <c r="CJ141" s="329"/>
      <c r="CK141" s="329"/>
      <c r="CL141" s="329"/>
      <c r="CM141" s="329"/>
      <c r="CN141" s="329"/>
      <c r="CO141" s="329"/>
      <c r="CP141" s="329"/>
      <c r="CQ141" s="329"/>
      <c r="CR141" s="329"/>
      <c r="CS141" s="329"/>
      <c r="CT141" s="329"/>
      <c r="CU141" s="329"/>
      <c r="CV141" s="329"/>
      <c r="CW141" s="329"/>
      <c r="CX141" s="329"/>
      <c r="CY141" s="329"/>
      <c r="CZ141" s="329"/>
      <c r="DA141" s="329"/>
      <c r="DB141" s="329"/>
      <c r="DC141" s="329"/>
      <c r="DD141" s="329"/>
      <c r="DE141" s="329"/>
      <c r="DF141" s="329"/>
      <c r="DG141" s="329"/>
      <c r="DH141" s="329"/>
      <c r="DI141" s="329"/>
      <c r="DJ141" s="329"/>
      <c r="DK141" s="329"/>
      <c r="DL141" s="329"/>
      <c r="DM141" s="329"/>
      <c r="DN141" s="329"/>
      <c r="DO141" s="329"/>
      <c r="DP141" s="329"/>
      <c r="DQ141" s="329"/>
    </row>
    <row r="142" spans="1:121" s="57" customFormat="1" ht="31.5" customHeight="1" x14ac:dyDescent="0.25">
      <c r="A142" s="53">
        <v>230</v>
      </c>
      <c r="B142" s="80">
        <v>2219</v>
      </c>
      <c r="C142" s="44"/>
      <c r="D142" s="871"/>
      <c r="E142" s="872" t="s">
        <v>263</v>
      </c>
      <c r="F142" s="834"/>
      <c r="G142" s="835">
        <v>400</v>
      </c>
      <c r="H142" s="835">
        <v>2017</v>
      </c>
      <c r="I142" s="836">
        <v>2019</v>
      </c>
      <c r="J142" s="420">
        <f t="shared" ref="J142" si="92">K142+L142+M142+SUM(R142:AA142)</f>
        <v>35000</v>
      </c>
      <c r="K142" s="837">
        <v>0</v>
      </c>
      <c r="L142" s="98">
        <v>0</v>
      </c>
      <c r="M142" s="55">
        <f t="shared" si="91"/>
        <v>0</v>
      </c>
      <c r="N142" s="413">
        <v>0</v>
      </c>
      <c r="O142" s="414">
        <v>0</v>
      </c>
      <c r="P142" s="838">
        <v>0</v>
      </c>
      <c r="Q142" s="873">
        <v>0</v>
      </c>
      <c r="R142" s="840">
        <v>3000</v>
      </c>
      <c r="S142" s="841">
        <v>0</v>
      </c>
      <c r="T142" s="842">
        <v>0</v>
      </c>
      <c r="U142" s="843">
        <v>32000</v>
      </c>
      <c r="V142" s="841">
        <v>0</v>
      </c>
      <c r="W142" s="844">
        <v>0</v>
      </c>
      <c r="X142" s="845">
        <v>0</v>
      </c>
      <c r="Y142" s="838">
        <v>0</v>
      </c>
      <c r="Z142" s="844">
        <v>0</v>
      </c>
      <c r="AA142" s="846">
        <v>0</v>
      </c>
      <c r="AB142"/>
      <c r="AC142"/>
      <c r="AD142"/>
      <c r="AE142"/>
      <c r="AF142"/>
      <c r="AG142"/>
      <c r="AH142"/>
      <c r="AI142"/>
      <c r="AJ142" s="344"/>
      <c r="AK142" s="344"/>
      <c r="AL142" s="344"/>
      <c r="AM142" s="344"/>
      <c r="AN142" s="344"/>
      <c r="AO142" s="344"/>
      <c r="AP142" s="344"/>
      <c r="AQ142" s="344"/>
      <c r="AR142" s="329"/>
      <c r="AS142" s="329"/>
      <c r="AT142" s="329"/>
      <c r="AU142" s="329"/>
      <c r="AV142" s="329"/>
      <c r="AW142" s="329"/>
      <c r="AX142" s="329"/>
      <c r="AY142" s="329"/>
      <c r="AZ142" s="329"/>
      <c r="BA142" s="329"/>
      <c r="BB142" s="329"/>
      <c r="BC142" s="329"/>
      <c r="BD142" s="329"/>
      <c r="BE142" s="329"/>
      <c r="BF142" s="329"/>
      <c r="BG142" s="329"/>
      <c r="BH142" s="329"/>
      <c r="BI142" s="329"/>
      <c r="BJ142" s="329"/>
      <c r="BK142" s="329"/>
      <c r="BL142" s="329"/>
      <c r="BM142" s="329"/>
      <c r="BN142" s="329"/>
      <c r="BO142" s="329"/>
      <c r="BP142" s="329"/>
      <c r="BQ142" s="329"/>
      <c r="BR142" s="329"/>
      <c r="BS142" s="329"/>
      <c r="BT142" s="329"/>
      <c r="BU142" s="329"/>
      <c r="BV142" s="329"/>
      <c r="BW142" s="329"/>
      <c r="BX142" s="329"/>
      <c r="BY142" s="329"/>
      <c r="BZ142" s="329"/>
      <c r="CA142" s="329"/>
      <c r="CB142" s="329"/>
      <c r="CC142" s="329"/>
      <c r="CD142" s="329"/>
      <c r="CE142" s="329"/>
      <c r="CF142" s="329"/>
      <c r="CG142" s="329"/>
      <c r="CH142" s="329"/>
      <c r="CI142" s="329"/>
      <c r="CJ142" s="329"/>
      <c r="CK142" s="329"/>
      <c r="CL142" s="329"/>
      <c r="CM142" s="329"/>
      <c r="CN142" s="329"/>
      <c r="CO142" s="329"/>
      <c r="CP142" s="329"/>
      <c r="CQ142" s="329"/>
      <c r="CR142" s="329"/>
      <c r="CS142" s="329"/>
      <c r="CT142" s="329"/>
      <c r="CU142" s="329"/>
      <c r="CV142" s="329"/>
      <c r="CW142" s="329"/>
      <c r="CX142" s="329"/>
      <c r="CY142" s="329"/>
      <c r="CZ142" s="329"/>
      <c r="DA142" s="329"/>
      <c r="DB142" s="329"/>
      <c r="DC142" s="329"/>
      <c r="DD142" s="329"/>
      <c r="DE142" s="329"/>
      <c r="DF142" s="329"/>
      <c r="DG142" s="329"/>
      <c r="DH142" s="329"/>
      <c r="DI142" s="329"/>
      <c r="DJ142" s="329"/>
      <c r="DK142" s="329"/>
      <c r="DL142" s="329"/>
      <c r="DM142" s="329"/>
      <c r="DN142" s="329"/>
      <c r="DO142" s="329"/>
      <c r="DP142" s="329"/>
      <c r="DQ142" s="329"/>
    </row>
    <row r="143" spans="1:121" s="57" customFormat="1" ht="31.5" customHeight="1" x14ac:dyDescent="0.25">
      <c r="A143" s="57">
        <v>230</v>
      </c>
      <c r="B143" s="85">
        <v>2221</v>
      </c>
      <c r="C143" s="56">
        <v>6121</v>
      </c>
      <c r="D143" s="49">
        <v>3195</v>
      </c>
      <c r="E143" s="477" t="s">
        <v>149</v>
      </c>
      <c r="F143" s="332" t="s">
        <v>105</v>
      </c>
      <c r="G143" s="333">
        <v>400</v>
      </c>
      <c r="H143" s="333">
        <v>2016</v>
      </c>
      <c r="I143" s="334">
        <v>2023</v>
      </c>
      <c r="J143" s="45">
        <f t="shared" si="90"/>
        <v>80012</v>
      </c>
      <c r="K143" s="388">
        <v>0</v>
      </c>
      <c r="L143" s="393">
        <v>0</v>
      </c>
      <c r="M143" s="371">
        <f t="shared" si="91"/>
        <v>2000</v>
      </c>
      <c r="N143" s="337">
        <v>2000</v>
      </c>
      <c r="O143" s="338">
        <v>0</v>
      </c>
      <c r="P143" s="390">
        <v>0</v>
      </c>
      <c r="Q143" s="391">
        <v>0</v>
      </c>
      <c r="R143" s="340">
        <v>3212</v>
      </c>
      <c r="S143" s="390">
        <v>0</v>
      </c>
      <c r="T143" s="392">
        <v>0</v>
      </c>
      <c r="U143" s="342">
        <v>18700</v>
      </c>
      <c r="V143" s="390">
        <v>0</v>
      </c>
      <c r="W143" s="393">
        <v>0</v>
      </c>
      <c r="X143" s="340">
        <v>18700</v>
      </c>
      <c r="Y143" s="390">
        <v>0</v>
      </c>
      <c r="Z143" s="392">
        <v>0</v>
      </c>
      <c r="AA143" s="478">
        <v>37400</v>
      </c>
      <c r="AB143"/>
      <c r="AC143"/>
      <c r="AD143"/>
      <c r="AE143"/>
      <c r="AF143"/>
      <c r="AG143"/>
      <c r="AH143"/>
      <c r="AI143"/>
      <c r="AJ143" s="344"/>
      <c r="AK143" s="344"/>
      <c r="AL143" s="344"/>
      <c r="AM143" s="344"/>
      <c r="AN143" s="344"/>
      <c r="AO143" s="344"/>
      <c r="AP143" s="344"/>
      <c r="AQ143" s="344"/>
      <c r="AR143" s="329"/>
      <c r="AS143" s="329"/>
      <c r="AT143" s="329"/>
      <c r="AU143" s="329"/>
      <c r="AV143" s="329"/>
      <c r="AW143" s="329"/>
      <c r="AX143" s="329"/>
      <c r="AY143" s="329"/>
      <c r="AZ143" s="329"/>
      <c r="BA143" s="329"/>
      <c r="BB143" s="329"/>
      <c r="BC143" s="329"/>
      <c r="BD143" s="329"/>
      <c r="BE143" s="329"/>
      <c r="BF143" s="329"/>
      <c r="BG143" s="329"/>
      <c r="BH143" s="329"/>
      <c r="BI143" s="329"/>
      <c r="BJ143" s="329"/>
      <c r="BK143" s="329"/>
      <c r="BL143" s="329"/>
      <c r="BM143" s="329"/>
      <c r="BN143" s="329"/>
      <c r="BO143" s="329"/>
      <c r="BP143" s="329"/>
      <c r="BQ143" s="329"/>
      <c r="BR143" s="329"/>
      <c r="BS143" s="329"/>
      <c r="BT143" s="329"/>
      <c r="BU143" s="329"/>
      <c r="BV143" s="329"/>
      <c r="BW143" s="329"/>
      <c r="BX143" s="329"/>
      <c r="BY143" s="329"/>
      <c r="BZ143" s="329"/>
      <c r="CA143" s="329"/>
      <c r="CB143" s="329"/>
      <c r="CC143" s="329"/>
      <c r="CD143" s="329"/>
      <c r="CE143" s="329"/>
      <c r="CF143" s="329"/>
      <c r="CG143" s="329"/>
      <c r="CH143" s="329"/>
      <c r="CI143" s="329"/>
      <c r="CJ143" s="329"/>
      <c r="CK143" s="329"/>
      <c r="CL143" s="329"/>
      <c r="CM143" s="329"/>
      <c r="CN143" s="329"/>
      <c r="CO143" s="329"/>
      <c r="CP143" s="329"/>
      <c r="CQ143" s="329"/>
      <c r="CR143" s="329"/>
      <c r="CS143" s="329"/>
      <c r="CT143" s="329"/>
      <c r="CU143" s="329"/>
      <c r="CV143" s="329"/>
      <c r="CW143" s="329"/>
      <c r="CX143" s="329"/>
      <c r="CY143" s="329"/>
      <c r="CZ143" s="329"/>
      <c r="DA143" s="329"/>
      <c r="DB143" s="329"/>
      <c r="DC143" s="329"/>
      <c r="DD143" s="329"/>
      <c r="DE143" s="329"/>
      <c r="DF143" s="329"/>
      <c r="DG143" s="329"/>
      <c r="DH143" s="329"/>
      <c r="DI143" s="329"/>
      <c r="DJ143" s="329"/>
      <c r="DK143" s="329"/>
      <c r="DL143" s="329"/>
      <c r="DM143" s="329"/>
      <c r="DN143" s="329"/>
      <c r="DO143" s="329"/>
      <c r="DP143" s="329"/>
      <c r="DQ143" s="329"/>
    </row>
    <row r="144" spans="1:121" s="57" customFormat="1" ht="33" customHeight="1" x14ac:dyDescent="0.25">
      <c r="A144" s="57">
        <v>230</v>
      </c>
      <c r="B144" s="85">
        <v>2221</v>
      </c>
      <c r="C144" s="56">
        <v>6121</v>
      </c>
      <c r="D144" s="468">
        <v>3202</v>
      </c>
      <c r="E144" s="469" t="s">
        <v>150</v>
      </c>
      <c r="F144" s="470" t="s">
        <v>99</v>
      </c>
      <c r="G144" s="471">
        <v>400</v>
      </c>
      <c r="H144" s="471">
        <v>2016</v>
      </c>
      <c r="I144" s="472">
        <v>2023</v>
      </c>
      <c r="J144" s="54">
        <f t="shared" si="90"/>
        <v>1492500</v>
      </c>
      <c r="K144" s="473">
        <v>0</v>
      </c>
      <c r="L144" s="94">
        <v>0</v>
      </c>
      <c r="M144" s="55">
        <f t="shared" si="91"/>
        <v>4000</v>
      </c>
      <c r="N144" s="95">
        <v>1000</v>
      </c>
      <c r="O144" s="474">
        <v>0</v>
      </c>
      <c r="P144" s="96">
        <v>0</v>
      </c>
      <c r="Q144" s="475">
        <v>3000</v>
      </c>
      <c r="R144" s="97">
        <v>18500</v>
      </c>
      <c r="S144" s="96">
        <v>0</v>
      </c>
      <c r="T144" s="98">
        <v>0</v>
      </c>
      <c r="U144" s="99">
        <v>367500</v>
      </c>
      <c r="V144" s="96">
        <v>0</v>
      </c>
      <c r="W144" s="94">
        <v>0</v>
      </c>
      <c r="X144" s="97">
        <v>367500</v>
      </c>
      <c r="Y144" s="96">
        <v>0</v>
      </c>
      <c r="Z144" s="98">
        <v>0</v>
      </c>
      <c r="AA144" s="476">
        <v>735000</v>
      </c>
      <c r="AB144" s="479"/>
      <c r="AC144" s="479"/>
      <c r="AD144" s="479"/>
      <c r="AE144" s="479"/>
      <c r="AF144"/>
      <c r="AG144"/>
      <c r="AH144"/>
      <c r="AI144"/>
      <c r="AJ144" s="344"/>
      <c r="AK144" s="344"/>
      <c r="AL144" s="344"/>
      <c r="AM144" s="344"/>
      <c r="AN144" s="344"/>
      <c r="AO144" s="344"/>
      <c r="AP144" s="344"/>
      <c r="AQ144" s="344"/>
      <c r="AR144" s="329"/>
      <c r="AS144" s="329"/>
      <c r="AT144" s="329"/>
      <c r="AU144" s="329"/>
      <c r="AV144" s="329"/>
      <c r="AW144" s="329"/>
      <c r="AX144" s="329"/>
      <c r="AY144" s="329"/>
      <c r="AZ144" s="329"/>
      <c r="BA144" s="329"/>
      <c r="BB144" s="329"/>
      <c r="BC144" s="329"/>
      <c r="BD144" s="329"/>
      <c r="BE144" s="329"/>
      <c r="BF144" s="329"/>
      <c r="BG144" s="329"/>
      <c r="BH144" s="329"/>
      <c r="BI144" s="329"/>
      <c r="BJ144" s="329"/>
      <c r="BK144" s="329"/>
      <c r="BL144" s="329"/>
      <c r="BM144" s="329"/>
      <c r="BN144" s="329"/>
      <c r="BO144" s="329"/>
      <c r="BP144" s="329"/>
      <c r="BQ144" s="329"/>
      <c r="BR144" s="329"/>
      <c r="BS144" s="329"/>
      <c r="BT144" s="329"/>
      <c r="BU144" s="329"/>
      <c r="BV144" s="329"/>
      <c r="BW144" s="329"/>
      <c r="BX144" s="329"/>
      <c r="BY144" s="329"/>
      <c r="BZ144" s="329"/>
      <c r="CA144" s="329"/>
      <c r="CB144" s="329"/>
      <c r="CC144" s="329"/>
      <c r="CD144" s="329"/>
      <c r="CE144" s="329"/>
      <c r="CF144" s="329"/>
      <c r="CG144" s="329"/>
      <c r="CH144" s="329"/>
      <c r="CI144" s="329"/>
      <c r="CJ144" s="329"/>
      <c r="CK144" s="329"/>
      <c r="CL144" s="329"/>
      <c r="CM144" s="329"/>
      <c r="CN144" s="329"/>
      <c r="CO144" s="329"/>
      <c r="CP144" s="329"/>
      <c r="CQ144" s="329"/>
      <c r="CR144" s="329"/>
      <c r="CS144" s="329"/>
      <c r="CT144" s="329"/>
      <c r="CU144" s="329"/>
      <c r="CV144" s="329"/>
      <c r="CW144" s="329"/>
      <c r="CX144" s="329"/>
      <c r="CY144" s="329"/>
      <c r="CZ144" s="329"/>
      <c r="DA144" s="329"/>
      <c r="DB144" s="329"/>
      <c r="DC144" s="329"/>
      <c r="DD144" s="329"/>
      <c r="DE144" s="329"/>
      <c r="DF144" s="329"/>
      <c r="DG144" s="329"/>
      <c r="DH144" s="329"/>
      <c r="DI144" s="329"/>
      <c r="DJ144" s="329"/>
      <c r="DK144" s="329"/>
      <c r="DL144" s="329"/>
      <c r="DM144" s="329"/>
      <c r="DN144" s="329"/>
      <c r="DO144" s="329"/>
      <c r="DP144" s="329"/>
      <c r="DQ144" s="329"/>
    </row>
    <row r="145" spans="1:121" s="57" customFormat="1" ht="30.75" customHeight="1" x14ac:dyDescent="0.25">
      <c r="A145" s="57">
        <v>230</v>
      </c>
      <c r="B145" s="85">
        <v>2229</v>
      </c>
      <c r="C145" s="56">
        <v>6121</v>
      </c>
      <c r="D145" s="485">
        <v>3098</v>
      </c>
      <c r="E145" s="465" t="s">
        <v>151</v>
      </c>
      <c r="F145" s="332" t="s">
        <v>152</v>
      </c>
      <c r="G145" s="333">
        <v>400</v>
      </c>
      <c r="H145" s="333">
        <v>2010</v>
      </c>
      <c r="I145" s="334">
        <v>2018</v>
      </c>
      <c r="J145" s="269">
        <f t="shared" si="90"/>
        <v>2689</v>
      </c>
      <c r="K145" s="486">
        <v>2333</v>
      </c>
      <c r="L145" s="389">
        <v>100</v>
      </c>
      <c r="M145" s="371">
        <f t="shared" si="91"/>
        <v>256</v>
      </c>
      <c r="N145" s="337">
        <v>256</v>
      </c>
      <c r="O145" s="338">
        <v>0</v>
      </c>
      <c r="P145" s="487">
        <v>0</v>
      </c>
      <c r="Q145" s="389">
        <v>0</v>
      </c>
      <c r="R145" s="340">
        <v>0</v>
      </c>
      <c r="S145" s="487">
        <v>0</v>
      </c>
      <c r="T145" s="488">
        <v>0</v>
      </c>
      <c r="U145" s="342">
        <v>0</v>
      </c>
      <c r="V145" s="487">
        <v>0</v>
      </c>
      <c r="W145" s="389">
        <v>0</v>
      </c>
      <c r="X145" s="340">
        <v>0</v>
      </c>
      <c r="Y145" s="487">
        <v>0</v>
      </c>
      <c r="Z145" s="488">
        <v>0</v>
      </c>
      <c r="AA145" s="478">
        <v>0</v>
      </c>
      <c r="AB145" s="479"/>
      <c r="AC145" s="479"/>
      <c r="AD145" s="479"/>
      <c r="AE145" s="479"/>
      <c r="AF145"/>
      <c r="AG145"/>
      <c r="AH145"/>
      <c r="AI145"/>
      <c r="AJ145" s="344"/>
      <c r="AK145" s="344"/>
      <c r="AL145" s="344"/>
      <c r="AM145" s="344"/>
      <c r="AN145" s="344"/>
      <c r="AO145" s="344"/>
      <c r="AP145" s="344"/>
      <c r="AQ145" s="344"/>
      <c r="AR145" s="329"/>
      <c r="AS145" s="329"/>
      <c r="AT145" s="329"/>
      <c r="AU145" s="329"/>
      <c r="AV145" s="329"/>
      <c r="AW145" s="329"/>
      <c r="AX145" s="329"/>
      <c r="AY145" s="329"/>
      <c r="AZ145" s="329"/>
      <c r="BA145" s="329"/>
      <c r="BB145" s="329"/>
      <c r="BC145" s="329"/>
      <c r="BD145" s="329"/>
      <c r="BE145" s="329"/>
      <c r="BF145" s="329"/>
      <c r="BG145" s="329"/>
      <c r="BH145" s="329"/>
      <c r="BI145" s="329"/>
      <c r="BJ145" s="329"/>
      <c r="BK145" s="329"/>
      <c r="BL145" s="329"/>
      <c r="BM145" s="329"/>
      <c r="BN145" s="329"/>
      <c r="BO145" s="329"/>
      <c r="BP145" s="329"/>
      <c r="BQ145" s="329"/>
      <c r="BR145" s="329"/>
      <c r="BS145" s="329"/>
      <c r="BT145" s="329"/>
      <c r="BU145" s="329"/>
      <c r="BV145" s="329"/>
      <c r="BW145" s="329"/>
      <c r="BX145" s="329"/>
      <c r="BY145" s="329"/>
      <c r="BZ145" s="329"/>
      <c r="CA145" s="329"/>
      <c r="CB145" s="329"/>
      <c r="CC145" s="329"/>
      <c r="CD145" s="329"/>
      <c r="CE145" s="329"/>
      <c r="CF145" s="329"/>
      <c r="CG145" s="329"/>
      <c r="CH145" s="329"/>
      <c r="CI145" s="329"/>
      <c r="CJ145" s="329"/>
      <c r="CK145" s="329"/>
      <c r="CL145" s="329"/>
      <c r="CM145" s="329"/>
      <c r="CN145" s="329"/>
      <c r="CO145" s="329"/>
      <c r="CP145" s="329"/>
      <c r="CQ145" s="329"/>
      <c r="CR145" s="329"/>
      <c r="CS145" s="329"/>
      <c r="CT145" s="329"/>
      <c r="CU145" s="329"/>
      <c r="CV145" s="329"/>
      <c r="CW145" s="329"/>
      <c r="CX145" s="329"/>
      <c r="CY145" s="329"/>
      <c r="CZ145" s="329"/>
      <c r="DA145" s="329"/>
      <c r="DB145" s="329"/>
      <c r="DC145" s="329"/>
      <c r="DD145" s="329"/>
      <c r="DE145" s="329"/>
      <c r="DF145" s="329"/>
      <c r="DG145" s="329"/>
      <c r="DH145" s="329"/>
      <c r="DI145" s="329"/>
      <c r="DJ145" s="329"/>
      <c r="DK145" s="329"/>
      <c r="DL145" s="329"/>
      <c r="DM145" s="329"/>
      <c r="DN145" s="329"/>
      <c r="DO145" s="329"/>
      <c r="DP145" s="329"/>
      <c r="DQ145" s="329"/>
    </row>
    <row r="146" spans="1:121" s="57" customFormat="1" ht="27" customHeight="1" x14ac:dyDescent="0.25">
      <c r="A146" s="57">
        <v>230</v>
      </c>
      <c r="B146" s="85">
        <v>2229</v>
      </c>
      <c r="C146" s="56">
        <v>6121</v>
      </c>
      <c r="D146" s="514">
        <v>3211</v>
      </c>
      <c r="E146" s="515" t="s">
        <v>153</v>
      </c>
      <c r="F146" s="516" t="s">
        <v>152</v>
      </c>
      <c r="G146" s="383">
        <v>400</v>
      </c>
      <c r="H146" s="383">
        <v>2010</v>
      </c>
      <c r="I146" s="517">
        <v>2018</v>
      </c>
      <c r="J146" s="518">
        <f t="shared" si="90"/>
        <v>5871</v>
      </c>
      <c r="K146" s="519">
        <v>2371</v>
      </c>
      <c r="L146" s="482">
        <v>236</v>
      </c>
      <c r="M146" s="480">
        <f t="shared" si="91"/>
        <v>2764</v>
      </c>
      <c r="N146" s="352">
        <v>2764</v>
      </c>
      <c r="O146" s="353">
        <v>0</v>
      </c>
      <c r="P146" s="481">
        <v>0</v>
      </c>
      <c r="Q146" s="482">
        <v>0</v>
      </c>
      <c r="R146" s="354">
        <v>500</v>
      </c>
      <c r="S146" s="481">
        <v>0</v>
      </c>
      <c r="T146" s="483">
        <v>0</v>
      </c>
      <c r="U146" s="355">
        <v>0</v>
      </c>
      <c r="V146" s="481">
        <v>0</v>
      </c>
      <c r="W146" s="482">
        <v>0</v>
      </c>
      <c r="X146" s="354">
        <v>0</v>
      </c>
      <c r="Y146" s="481">
        <v>0</v>
      </c>
      <c r="Z146" s="483">
        <v>0</v>
      </c>
      <c r="AA146" s="484">
        <v>0</v>
      </c>
      <c r="AB146"/>
      <c r="AC146"/>
      <c r="AD146"/>
      <c r="AE146"/>
      <c r="AF146"/>
      <c r="AG146"/>
      <c r="AH146"/>
      <c r="AI146"/>
      <c r="AJ146" s="344"/>
      <c r="AK146" s="344"/>
      <c r="AL146" s="344"/>
      <c r="AM146" s="344"/>
      <c r="AN146" s="344"/>
      <c r="AO146" s="344"/>
      <c r="AP146" s="344"/>
      <c r="AQ146" s="344"/>
      <c r="AR146" s="329"/>
      <c r="AS146" s="329"/>
      <c r="AT146" s="329"/>
      <c r="AU146" s="329"/>
      <c r="AV146" s="329"/>
      <c r="AW146" s="329"/>
      <c r="AX146" s="329"/>
      <c r="AY146" s="329"/>
      <c r="AZ146" s="329"/>
      <c r="BA146" s="329"/>
      <c r="BB146" s="329"/>
      <c r="BC146" s="329"/>
      <c r="BD146" s="329"/>
      <c r="BE146" s="329"/>
      <c r="BF146" s="329"/>
      <c r="BG146" s="329"/>
      <c r="BH146" s="329"/>
      <c r="BI146" s="329"/>
      <c r="BJ146" s="329"/>
      <c r="BK146" s="329"/>
      <c r="BL146" s="329"/>
      <c r="BM146" s="329"/>
      <c r="BN146" s="329"/>
      <c r="BO146" s="329"/>
      <c r="BP146" s="329"/>
      <c r="BQ146" s="329"/>
      <c r="BR146" s="329"/>
      <c r="BS146" s="329"/>
      <c r="BT146" s="329"/>
      <c r="BU146" s="329"/>
      <c r="BV146" s="329"/>
      <c r="BW146" s="329"/>
      <c r="BX146" s="329"/>
      <c r="BY146" s="329"/>
      <c r="BZ146" s="329"/>
      <c r="CA146" s="329"/>
      <c r="CB146" s="329"/>
      <c r="CC146" s="329"/>
      <c r="CD146" s="329"/>
      <c r="CE146" s="329"/>
      <c r="CF146" s="329"/>
      <c r="CG146" s="329"/>
      <c r="CH146" s="329"/>
      <c r="CI146" s="329"/>
      <c r="CJ146" s="329"/>
      <c r="CK146" s="329"/>
      <c r="CL146" s="329"/>
      <c r="CM146" s="329"/>
      <c r="CN146" s="329"/>
      <c r="CO146" s="329"/>
      <c r="CP146" s="329"/>
      <c r="CQ146" s="329"/>
      <c r="CR146" s="329"/>
      <c r="CS146" s="329"/>
      <c r="CT146" s="329"/>
      <c r="CU146" s="329"/>
      <c r="CV146" s="329"/>
      <c r="CW146" s="329"/>
      <c r="CX146" s="329"/>
      <c r="CY146" s="329"/>
      <c r="CZ146" s="329"/>
      <c r="DA146" s="329"/>
      <c r="DB146" s="329"/>
      <c r="DC146" s="329"/>
      <c r="DD146" s="329"/>
      <c r="DE146" s="329"/>
      <c r="DF146" s="329"/>
      <c r="DG146" s="329"/>
      <c r="DH146" s="329"/>
      <c r="DI146" s="329"/>
      <c r="DJ146" s="329"/>
      <c r="DK146" s="329"/>
      <c r="DL146" s="329"/>
      <c r="DM146" s="329"/>
      <c r="DN146" s="329"/>
      <c r="DO146" s="329"/>
      <c r="DP146" s="329"/>
      <c r="DQ146" s="329"/>
    </row>
    <row r="147" spans="1:121" s="57" customFormat="1" ht="31.5" customHeight="1" x14ac:dyDescent="0.25">
      <c r="A147" s="57">
        <v>230</v>
      </c>
      <c r="B147" s="111">
        <v>2321</v>
      </c>
      <c r="C147" s="56">
        <v>6121</v>
      </c>
      <c r="D147" s="330">
        <v>7289</v>
      </c>
      <c r="E147" s="331" t="s">
        <v>154</v>
      </c>
      <c r="F147" s="332" t="s">
        <v>49</v>
      </c>
      <c r="G147" s="333">
        <v>400</v>
      </c>
      <c r="H147" s="333">
        <v>2014</v>
      </c>
      <c r="I147" s="334">
        <v>2017</v>
      </c>
      <c r="J147" s="269">
        <f t="shared" si="90"/>
        <v>2498</v>
      </c>
      <c r="K147" s="486">
        <v>48</v>
      </c>
      <c r="L147" s="389">
        <v>110</v>
      </c>
      <c r="M147" s="371">
        <f t="shared" si="91"/>
        <v>2340</v>
      </c>
      <c r="N147" s="337">
        <v>2340</v>
      </c>
      <c r="O147" s="338">
        <v>0</v>
      </c>
      <c r="P147" s="487">
        <v>0</v>
      </c>
      <c r="Q147" s="389">
        <v>0</v>
      </c>
      <c r="R147" s="340">
        <v>0</v>
      </c>
      <c r="S147" s="487">
        <v>0</v>
      </c>
      <c r="T147" s="488">
        <v>0</v>
      </c>
      <c r="U147" s="342">
        <v>0</v>
      </c>
      <c r="V147" s="487">
        <v>0</v>
      </c>
      <c r="W147" s="389">
        <v>0</v>
      </c>
      <c r="X147" s="340">
        <v>0</v>
      </c>
      <c r="Y147" s="487">
        <v>0</v>
      </c>
      <c r="Z147" s="488">
        <v>0</v>
      </c>
      <c r="AA147" s="478">
        <v>0</v>
      </c>
      <c r="AB147"/>
      <c r="AC147"/>
      <c r="AD147"/>
      <c r="AE147"/>
      <c r="AF147"/>
      <c r="AG147"/>
      <c r="AH147"/>
      <c r="AI147"/>
      <c r="AJ147" s="344"/>
      <c r="AK147" s="344"/>
      <c r="AL147" s="344"/>
      <c r="AM147" s="344"/>
      <c r="AN147" s="344"/>
      <c r="AO147" s="344"/>
      <c r="AP147" s="344"/>
      <c r="AQ147" s="344"/>
      <c r="AR147" s="329"/>
      <c r="AS147" s="329"/>
      <c r="AT147" s="329"/>
      <c r="AU147" s="329"/>
      <c r="AV147" s="329"/>
      <c r="AW147" s="329"/>
      <c r="AX147" s="329"/>
      <c r="AY147" s="329"/>
      <c r="AZ147" s="329"/>
      <c r="BA147" s="329"/>
      <c r="BB147" s="329"/>
      <c r="BC147" s="329"/>
      <c r="BD147" s="329"/>
      <c r="BE147" s="329"/>
      <c r="BF147" s="329"/>
      <c r="BG147" s="329"/>
      <c r="BH147" s="329"/>
      <c r="BI147" s="329"/>
      <c r="BJ147" s="329"/>
      <c r="BK147" s="329"/>
      <c r="BL147" s="329"/>
      <c r="BM147" s="329"/>
      <c r="BN147" s="329"/>
      <c r="BO147" s="329"/>
      <c r="BP147" s="329"/>
      <c r="BQ147" s="329"/>
      <c r="BR147" s="329"/>
      <c r="BS147" s="329"/>
      <c r="BT147" s="329"/>
      <c r="BU147" s="329"/>
      <c r="BV147" s="329"/>
      <c r="BW147" s="329"/>
      <c r="BX147" s="329"/>
      <c r="BY147" s="329"/>
      <c r="BZ147" s="329"/>
      <c r="CA147" s="329"/>
      <c r="CB147" s="329"/>
      <c r="CC147" s="329"/>
      <c r="CD147" s="329"/>
      <c r="CE147" s="329"/>
      <c r="CF147" s="329"/>
      <c r="CG147" s="329"/>
      <c r="CH147" s="329"/>
      <c r="CI147" s="329"/>
      <c r="CJ147" s="329"/>
      <c r="CK147" s="329"/>
      <c r="CL147" s="329"/>
      <c r="CM147" s="329"/>
      <c r="CN147" s="329"/>
      <c r="CO147" s="329"/>
      <c r="CP147" s="329"/>
      <c r="CQ147" s="329"/>
      <c r="CR147" s="329"/>
      <c r="CS147" s="329"/>
      <c r="CT147" s="329"/>
      <c r="CU147" s="329"/>
      <c r="CV147" s="329"/>
      <c r="CW147" s="329"/>
      <c r="CX147" s="329"/>
      <c r="CY147" s="329"/>
      <c r="CZ147" s="329"/>
      <c r="DA147" s="329"/>
      <c r="DB147" s="329"/>
      <c r="DC147" s="329"/>
      <c r="DD147" s="329"/>
      <c r="DE147" s="329"/>
      <c r="DF147" s="329"/>
      <c r="DG147" s="329"/>
      <c r="DH147" s="329"/>
      <c r="DI147" s="329"/>
      <c r="DJ147" s="329"/>
      <c r="DK147" s="329"/>
      <c r="DL147" s="329"/>
      <c r="DM147" s="329"/>
      <c r="DN147" s="329"/>
      <c r="DO147" s="329"/>
      <c r="DP147" s="329"/>
      <c r="DQ147" s="329"/>
    </row>
    <row r="148" spans="1:121" s="57" customFormat="1" ht="34.5" customHeight="1" x14ac:dyDescent="0.25">
      <c r="A148" s="57">
        <v>230</v>
      </c>
      <c r="B148" s="800">
        <v>2334</v>
      </c>
      <c r="C148" s="801">
        <v>6121</v>
      </c>
      <c r="D148" s="399">
        <v>7272</v>
      </c>
      <c r="E148" s="440" t="s">
        <v>155</v>
      </c>
      <c r="F148" s="332" t="s">
        <v>156</v>
      </c>
      <c r="G148" s="333">
        <v>400</v>
      </c>
      <c r="H148" s="333">
        <v>2013</v>
      </c>
      <c r="I148" s="334">
        <v>2017</v>
      </c>
      <c r="J148" s="501">
        <f t="shared" si="90"/>
        <v>3975</v>
      </c>
      <c r="K148" s="502">
        <v>138</v>
      </c>
      <c r="L148" s="503">
        <v>51</v>
      </c>
      <c r="M148" s="504">
        <f t="shared" si="91"/>
        <v>3786</v>
      </c>
      <c r="N148" s="505">
        <v>205</v>
      </c>
      <c r="O148" s="506">
        <v>3581</v>
      </c>
      <c r="P148" s="507">
        <v>0</v>
      </c>
      <c r="Q148" s="508">
        <v>0</v>
      </c>
      <c r="R148" s="509">
        <v>0</v>
      </c>
      <c r="S148" s="510">
        <v>0</v>
      </c>
      <c r="T148" s="511">
        <v>0</v>
      </c>
      <c r="U148" s="512">
        <v>0</v>
      </c>
      <c r="V148" s="510">
        <v>0</v>
      </c>
      <c r="W148" s="508">
        <v>0</v>
      </c>
      <c r="X148" s="509">
        <v>0</v>
      </c>
      <c r="Y148" s="510">
        <v>0</v>
      </c>
      <c r="Z148" s="511">
        <v>0</v>
      </c>
      <c r="AA148" s="513">
        <v>0</v>
      </c>
      <c r="AB148"/>
      <c r="AC148"/>
      <c r="AD148"/>
      <c r="AE148"/>
      <c r="AF148"/>
      <c r="AG148"/>
      <c r="AH148"/>
      <c r="AI148"/>
      <c r="AJ148" s="344"/>
      <c r="AK148" s="344"/>
      <c r="AL148" s="344"/>
      <c r="AM148" s="344"/>
      <c r="AN148" s="344"/>
      <c r="AO148" s="344"/>
      <c r="AP148" s="344"/>
      <c r="AQ148" s="344"/>
      <c r="AR148" s="329"/>
      <c r="AS148" s="329"/>
      <c r="AT148" s="329"/>
      <c r="AU148" s="329"/>
      <c r="AV148" s="329"/>
      <c r="AW148" s="329"/>
      <c r="AX148" s="329"/>
      <c r="AY148" s="329"/>
      <c r="AZ148" s="329"/>
      <c r="BA148" s="329"/>
      <c r="BB148" s="329"/>
      <c r="BC148" s="329"/>
      <c r="BD148" s="329"/>
      <c r="BE148" s="329"/>
      <c r="BF148" s="329"/>
      <c r="BG148" s="329"/>
      <c r="BH148" s="329"/>
      <c r="BI148" s="329"/>
      <c r="BJ148" s="329"/>
      <c r="BK148" s="329"/>
      <c r="BL148" s="329"/>
      <c r="BM148" s="329"/>
      <c r="BN148" s="329"/>
      <c r="BO148" s="329"/>
      <c r="BP148" s="329"/>
      <c r="BQ148" s="329"/>
      <c r="BR148" s="329"/>
      <c r="BS148" s="329"/>
      <c r="BT148" s="329"/>
      <c r="BU148" s="329"/>
      <c r="BV148" s="329"/>
      <c r="BW148" s="329"/>
      <c r="BX148" s="329"/>
      <c r="BY148" s="329"/>
      <c r="BZ148" s="329"/>
      <c r="CA148" s="329"/>
      <c r="CB148" s="329"/>
      <c r="CC148" s="329"/>
      <c r="CD148" s="329"/>
      <c r="CE148" s="329"/>
      <c r="CF148" s="329"/>
      <c r="CG148" s="329"/>
      <c r="CH148" s="329"/>
      <c r="CI148" s="329"/>
      <c r="CJ148" s="329"/>
      <c r="CK148" s="329"/>
      <c r="CL148" s="329"/>
      <c r="CM148" s="329"/>
      <c r="CN148" s="329"/>
      <c r="CO148" s="329"/>
      <c r="CP148" s="329"/>
      <c r="CQ148" s="329"/>
      <c r="CR148" s="329"/>
      <c r="CS148" s="329"/>
      <c r="CT148" s="329"/>
      <c r="CU148" s="329"/>
      <c r="CV148" s="329"/>
      <c r="CW148" s="329"/>
      <c r="CX148" s="329"/>
      <c r="CY148" s="329"/>
      <c r="CZ148" s="329"/>
      <c r="DA148" s="329"/>
      <c r="DB148" s="329"/>
      <c r="DC148" s="329"/>
      <c r="DD148" s="329"/>
      <c r="DE148" s="329"/>
      <c r="DF148" s="329"/>
      <c r="DG148" s="329"/>
      <c r="DH148" s="329"/>
      <c r="DI148" s="329"/>
      <c r="DJ148" s="329"/>
      <c r="DK148" s="329"/>
      <c r="DL148" s="329"/>
      <c r="DM148" s="329"/>
      <c r="DN148" s="329"/>
      <c r="DO148" s="329"/>
      <c r="DP148" s="329"/>
      <c r="DQ148" s="329"/>
    </row>
    <row r="149" spans="1:121" s="57" customFormat="1" ht="33.75" customHeight="1" x14ac:dyDescent="0.25">
      <c r="A149" s="101">
        <v>230</v>
      </c>
      <c r="B149" s="490">
        <v>2334</v>
      </c>
      <c r="C149" s="802">
        <v>6121</v>
      </c>
      <c r="D149" s="406">
        <v>8209</v>
      </c>
      <c r="E149" s="449" t="s">
        <v>157</v>
      </c>
      <c r="F149" s="470" t="s">
        <v>36</v>
      </c>
      <c r="G149" s="471">
        <v>400</v>
      </c>
      <c r="H149" s="471">
        <v>2016</v>
      </c>
      <c r="I149" s="472">
        <v>2017</v>
      </c>
      <c r="J149" s="652">
        <f t="shared" si="90"/>
        <v>9000</v>
      </c>
      <c r="K149" s="653">
        <v>0</v>
      </c>
      <c r="L149" s="654">
        <v>0</v>
      </c>
      <c r="M149" s="491">
        <f t="shared" si="91"/>
        <v>9000</v>
      </c>
      <c r="N149" s="492">
        <v>0</v>
      </c>
      <c r="O149" s="493">
        <v>9000</v>
      </c>
      <c r="P149" s="494">
        <v>0</v>
      </c>
      <c r="Q149" s="495">
        <v>0</v>
      </c>
      <c r="R149" s="496">
        <v>0</v>
      </c>
      <c r="S149" s="497">
        <v>0</v>
      </c>
      <c r="T149" s="498">
        <v>0</v>
      </c>
      <c r="U149" s="499">
        <v>0</v>
      </c>
      <c r="V149" s="497">
        <v>0</v>
      </c>
      <c r="W149" s="495">
        <v>0</v>
      </c>
      <c r="X149" s="496">
        <v>0</v>
      </c>
      <c r="Y149" s="497">
        <v>0</v>
      </c>
      <c r="Z149" s="498">
        <v>0</v>
      </c>
      <c r="AA149" s="500">
        <v>0</v>
      </c>
      <c r="AB149" s="520"/>
      <c r="AC149" s="520"/>
      <c r="AD149" s="520"/>
      <c r="AE149" s="520"/>
      <c r="AF149"/>
      <c r="AG149"/>
      <c r="AH149"/>
      <c r="AI149"/>
      <c r="AJ149" s="344"/>
      <c r="AK149" s="344"/>
      <c r="AL149" s="344"/>
      <c r="AM149" s="344"/>
      <c r="AN149" s="344"/>
      <c r="AO149" s="344"/>
      <c r="AP149" s="344"/>
      <c r="AQ149" s="344"/>
      <c r="AR149" s="329"/>
      <c r="AS149" s="329"/>
      <c r="AT149" s="329"/>
      <c r="AU149" s="329"/>
      <c r="AV149" s="329"/>
      <c r="AW149" s="329"/>
      <c r="AX149" s="329"/>
      <c r="AY149" s="329"/>
      <c r="AZ149" s="329"/>
      <c r="BA149" s="329"/>
      <c r="BB149" s="329"/>
      <c r="BC149" s="329"/>
      <c r="BD149" s="329"/>
      <c r="BE149" s="329"/>
      <c r="BF149" s="329"/>
      <c r="BG149" s="329"/>
      <c r="BH149" s="329"/>
      <c r="BI149" s="329"/>
      <c r="BJ149" s="329"/>
      <c r="BK149" s="329"/>
      <c r="BL149" s="329"/>
      <c r="BM149" s="329"/>
      <c r="BN149" s="329"/>
      <c r="BO149" s="329"/>
      <c r="BP149" s="329"/>
      <c r="BQ149" s="329"/>
      <c r="BR149" s="329"/>
      <c r="BS149" s="329"/>
      <c r="BT149" s="329"/>
      <c r="BU149" s="329"/>
      <c r="BV149" s="329"/>
      <c r="BW149" s="329"/>
      <c r="BX149" s="329"/>
      <c r="BY149" s="329"/>
      <c r="BZ149" s="329"/>
      <c r="CA149" s="329"/>
      <c r="CB149" s="329"/>
      <c r="CC149" s="329"/>
      <c r="CD149" s="329"/>
      <c r="CE149" s="329"/>
      <c r="CF149" s="329"/>
      <c r="CG149" s="329"/>
      <c r="CH149" s="329"/>
      <c r="CI149" s="329"/>
      <c r="CJ149" s="329"/>
      <c r="CK149" s="329"/>
      <c r="CL149" s="329"/>
      <c r="CM149" s="329"/>
      <c r="CN149" s="329"/>
      <c r="CO149" s="329"/>
      <c r="CP149" s="329"/>
      <c r="CQ149" s="329"/>
      <c r="CR149" s="329"/>
      <c r="CS149" s="329"/>
      <c r="CT149" s="329"/>
      <c r="CU149" s="329"/>
      <c r="CV149" s="329"/>
      <c r="CW149" s="329"/>
      <c r="CX149" s="329"/>
      <c r="CY149" s="329"/>
      <c r="CZ149" s="329"/>
      <c r="DA149" s="329"/>
      <c r="DB149" s="329"/>
      <c r="DC149" s="329"/>
      <c r="DD149" s="329"/>
      <c r="DE149" s="329"/>
      <c r="DF149" s="329"/>
      <c r="DG149" s="329"/>
      <c r="DH149" s="329"/>
      <c r="DI149" s="329"/>
      <c r="DJ149" s="329"/>
      <c r="DK149" s="329"/>
      <c r="DL149" s="329"/>
      <c r="DM149" s="329"/>
      <c r="DN149" s="329"/>
      <c r="DO149" s="329"/>
      <c r="DP149" s="329"/>
      <c r="DQ149" s="329"/>
    </row>
    <row r="150" spans="1:121" s="57" customFormat="1" ht="33" customHeight="1" x14ac:dyDescent="0.25">
      <c r="A150" s="101">
        <v>230</v>
      </c>
      <c r="B150" s="490">
        <v>2334</v>
      </c>
      <c r="C150" s="802">
        <v>6121</v>
      </c>
      <c r="D150" s="612">
        <v>8210</v>
      </c>
      <c r="E150" s="613" t="s">
        <v>257</v>
      </c>
      <c r="F150" s="470" t="s">
        <v>36</v>
      </c>
      <c r="G150" s="471">
        <v>400</v>
      </c>
      <c r="H150" s="471">
        <v>2017</v>
      </c>
      <c r="I150" s="472">
        <v>2018</v>
      </c>
      <c r="J150" s="652">
        <f t="shared" si="90"/>
        <v>1000</v>
      </c>
      <c r="K150" s="653">
        <v>0</v>
      </c>
      <c r="L150" s="654">
        <v>0</v>
      </c>
      <c r="M150" s="491">
        <f t="shared" si="91"/>
        <v>1000</v>
      </c>
      <c r="N150" s="492">
        <v>0</v>
      </c>
      <c r="O150" s="493">
        <v>1000</v>
      </c>
      <c r="P150" s="494">
        <v>0</v>
      </c>
      <c r="Q150" s="495">
        <v>0</v>
      </c>
      <c r="R150" s="496">
        <v>0</v>
      </c>
      <c r="S150" s="497">
        <v>0</v>
      </c>
      <c r="T150" s="498">
        <v>0</v>
      </c>
      <c r="U150" s="499">
        <v>0</v>
      </c>
      <c r="V150" s="497">
        <v>0</v>
      </c>
      <c r="W150" s="495">
        <v>0</v>
      </c>
      <c r="X150" s="496">
        <v>0</v>
      </c>
      <c r="Y150" s="497">
        <v>0</v>
      </c>
      <c r="Z150" s="498">
        <v>0</v>
      </c>
      <c r="AA150" s="500">
        <v>0</v>
      </c>
      <c r="AB150" s="520"/>
      <c r="AC150" s="520"/>
      <c r="AD150" s="520"/>
      <c r="AE150" s="520"/>
      <c r="AF150"/>
      <c r="AG150"/>
      <c r="AH150"/>
      <c r="AI150"/>
      <c r="AJ150" s="344"/>
      <c r="AK150" s="344"/>
      <c r="AL150" s="344"/>
      <c r="AM150" s="344"/>
      <c r="AN150" s="344"/>
      <c r="AO150" s="344"/>
      <c r="AP150" s="344"/>
      <c r="AQ150" s="344"/>
      <c r="AR150" s="329"/>
      <c r="AS150" s="329"/>
      <c r="AT150" s="329"/>
      <c r="AU150" s="329"/>
      <c r="AV150" s="329"/>
      <c r="AW150" s="329"/>
      <c r="AX150" s="329"/>
      <c r="AY150" s="329"/>
      <c r="AZ150" s="329"/>
      <c r="BA150" s="329"/>
      <c r="BB150" s="329"/>
      <c r="BC150" s="329"/>
      <c r="BD150" s="329"/>
      <c r="BE150" s="329"/>
      <c r="BF150" s="329"/>
      <c r="BG150" s="329"/>
      <c r="BH150" s="329"/>
      <c r="BI150" s="329"/>
      <c r="BJ150" s="329"/>
      <c r="BK150" s="329"/>
      <c r="BL150" s="329"/>
      <c r="BM150" s="329"/>
      <c r="BN150" s="329"/>
      <c r="BO150" s="329"/>
      <c r="BP150" s="329"/>
      <c r="BQ150" s="329"/>
      <c r="BR150" s="329"/>
      <c r="BS150" s="329"/>
      <c r="BT150" s="329"/>
      <c r="BU150" s="329"/>
      <c r="BV150" s="329"/>
      <c r="BW150" s="329"/>
      <c r="BX150" s="329"/>
      <c r="BY150" s="329"/>
      <c r="BZ150" s="329"/>
      <c r="CA150" s="329"/>
      <c r="CB150" s="329"/>
      <c r="CC150" s="329"/>
      <c r="CD150" s="329"/>
      <c r="CE150" s="329"/>
      <c r="CF150" s="329"/>
      <c r="CG150" s="329"/>
      <c r="CH150" s="329"/>
      <c r="CI150" s="329"/>
      <c r="CJ150" s="329"/>
      <c r="CK150" s="329"/>
      <c r="CL150" s="329"/>
      <c r="CM150" s="329"/>
      <c r="CN150" s="329"/>
      <c r="CO150" s="329"/>
      <c r="CP150" s="329"/>
      <c r="CQ150" s="329"/>
      <c r="CR150" s="329"/>
      <c r="CS150" s="329"/>
      <c r="CT150" s="329"/>
      <c r="CU150" s="329"/>
      <c r="CV150" s="329"/>
      <c r="CW150" s="329"/>
      <c r="CX150" s="329"/>
      <c r="CY150" s="329"/>
      <c r="CZ150" s="329"/>
      <c r="DA150" s="329"/>
      <c r="DB150" s="329"/>
      <c r="DC150" s="329"/>
      <c r="DD150" s="329"/>
      <c r="DE150" s="329"/>
      <c r="DF150" s="329"/>
      <c r="DG150" s="329"/>
      <c r="DH150" s="329"/>
      <c r="DI150" s="329"/>
      <c r="DJ150" s="329"/>
      <c r="DK150" s="329"/>
      <c r="DL150" s="329"/>
      <c r="DM150" s="329"/>
      <c r="DN150" s="329"/>
      <c r="DO150" s="329"/>
      <c r="DP150" s="329"/>
      <c r="DQ150" s="329"/>
    </row>
    <row r="151" spans="1:121" s="57" customFormat="1" ht="48" customHeight="1" x14ac:dyDescent="0.25">
      <c r="A151" s="57">
        <v>230</v>
      </c>
      <c r="B151" s="85">
        <v>3111</v>
      </c>
      <c r="C151" s="56">
        <v>6121</v>
      </c>
      <c r="D151" s="330">
        <v>6320</v>
      </c>
      <c r="E151" s="331" t="s">
        <v>158</v>
      </c>
      <c r="F151" s="332" t="s">
        <v>152</v>
      </c>
      <c r="G151" s="333">
        <v>400</v>
      </c>
      <c r="H151" s="333">
        <v>2016</v>
      </c>
      <c r="I151" s="334">
        <v>2018</v>
      </c>
      <c r="J151" s="574">
        <f t="shared" si="90"/>
        <v>5500</v>
      </c>
      <c r="K151" s="335">
        <v>0</v>
      </c>
      <c r="L151" s="336">
        <v>33</v>
      </c>
      <c r="M151" s="371">
        <f t="shared" si="91"/>
        <v>467</v>
      </c>
      <c r="N151" s="337">
        <v>467</v>
      </c>
      <c r="O151" s="539">
        <v>0</v>
      </c>
      <c r="P151" s="339">
        <v>0</v>
      </c>
      <c r="Q151" s="336">
        <v>0</v>
      </c>
      <c r="R151" s="340">
        <v>2500</v>
      </c>
      <c r="S151" s="339">
        <v>0</v>
      </c>
      <c r="T151" s="341">
        <v>0</v>
      </c>
      <c r="U151" s="342">
        <v>2500</v>
      </c>
      <c r="V151" s="339">
        <v>0</v>
      </c>
      <c r="W151" s="336">
        <v>0</v>
      </c>
      <c r="X151" s="340">
        <v>0</v>
      </c>
      <c r="Y151" s="339">
        <v>0</v>
      </c>
      <c r="Z151" s="341">
        <v>0</v>
      </c>
      <c r="AA151" s="343">
        <v>0</v>
      </c>
      <c r="AB151"/>
      <c r="AC151"/>
      <c r="AD151"/>
      <c r="AE151"/>
      <c r="AF151"/>
      <c r="AG151"/>
      <c r="AH151"/>
      <c r="AI151"/>
      <c r="AJ151" s="344"/>
      <c r="AK151" s="344"/>
      <c r="AL151" s="344"/>
      <c r="AM151" s="344"/>
      <c r="AN151" s="344"/>
      <c r="AO151" s="344"/>
      <c r="AP151" s="344"/>
      <c r="AQ151" s="344"/>
      <c r="AR151" s="329"/>
      <c r="AS151" s="329"/>
      <c r="AT151" s="329"/>
      <c r="AU151" s="329"/>
      <c r="AV151" s="329"/>
      <c r="AW151" s="329"/>
      <c r="AX151" s="329"/>
      <c r="AY151" s="329"/>
      <c r="AZ151" s="329"/>
      <c r="BA151" s="329"/>
      <c r="BB151" s="329"/>
      <c r="BC151" s="329"/>
      <c r="BD151" s="329"/>
      <c r="BE151" s="329"/>
      <c r="BF151" s="329"/>
      <c r="BG151" s="329"/>
      <c r="BH151" s="329"/>
      <c r="BI151" s="329"/>
      <c r="BJ151" s="329"/>
      <c r="BK151" s="329"/>
      <c r="BL151" s="329"/>
      <c r="BM151" s="329"/>
      <c r="BN151" s="329"/>
      <c r="BO151" s="329"/>
      <c r="BP151" s="329"/>
      <c r="BQ151" s="329"/>
      <c r="BR151" s="329"/>
      <c r="BS151" s="329"/>
      <c r="BT151" s="329"/>
      <c r="BU151" s="329"/>
      <c r="BV151" s="329"/>
      <c r="BW151" s="329"/>
      <c r="BX151" s="329"/>
      <c r="BY151" s="329"/>
      <c r="BZ151" s="329"/>
      <c r="CA151" s="329"/>
      <c r="CB151" s="329"/>
      <c r="CC151" s="329"/>
      <c r="CD151" s="329"/>
      <c r="CE151" s="329"/>
      <c r="CF151" s="329"/>
      <c r="CG151" s="329"/>
      <c r="CH151" s="329"/>
      <c r="CI151" s="329"/>
      <c r="CJ151" s="329"/>
      <c r="CK151" s="329"/>
      <c r="CL151" s="329"/>
      <c r="CM151" s="329"/>
      <c r="CN151" s="329"/>
      <c r="CO151" s="329"/>
      <c r="CP151" s="329"/>
      <c r="CQ151" s="329"/>
      <c r="CR151" s="329"/>
      <c r="CS151" s="329"/>
      <c r="CT151" s="329"/>
      <c r="CU151" s="329"/>
      <c r="CV151" s="329"/>
      <c r="CW151" s="329"/>
      <c r="CX151" s="329"/>
      <c r="CY151" s="329"/>
      <c r="CZ151" s="329"/>
      <c r="DA151" s="329"/>
      <c r="DB151" s="329"/>
      <c r="DC151" s="329"/>
      <c r="DD151" s="329"/>
      <c r="DE151" s="329"/>
      <c r="DF151" s="329"/>
      <c r="DG151" s="329"/>
      <c r="DH151" s="329"/>
      <c r="DI151" s="329"/>
      <c r="DJ151" s="329"/>
      <c r="DK151" s="329"/>
      <c r="DL151" s="329"/>
      <c r="DM151" s="329"/>
      <c r="DN151" s="329"/>
      <c r="DO151" s="329"/>
      <c r="DP151" s="329"/>
      <c r="DQ151" s="329"/>
    </row>
    <row r="152" spans="1:121" s="57" customFormat="1" ht="31.5" customHeight="1" x14ac:dyDescent="0.25">
      <c r="A152" s="57">
        <v>230</v>
      </c>
      <c r="B152" s="85">
        <v>3113</v>
      </c>
      <c r="C152" s="56">
        <v>6121</v>
      </c>
      <c r="D152" s="806">
        <v>6321</v>
      </c>
      <c r="E152" s="637" t="s">
        <v>159</v>
      </c>
      <c r="F152" s="470" t="s">
        <v>152</v>
      </c>
      <c r="G152" s="471">
        <v>400</v>
      </c>
      <c r="H152" s="471">
        <v>2016</v>
      </c>
      <c r="I152" s="472">
        <v>2018</v>
      </c>
      <c r="J152" s="363">
        <f t="shared" si="90"/>
        <v>5500</v>
      </c>
      <c r="K152" s="807">
        <v>0</v>
      </c>
      <c r="L152" s="808">
        <v>48</v>
      </c>
      <c r="M152" s="55">
        <f t="shared" si="91"/>
        <v>452</v>
      </c>
      <c r="N152" s="95">
        <v>452</v>
      </c>
      <c r="O152" s="474">
        <v>0</v>
      </c>
      <c r="P152" s="809">
        <v>0</v>
      </c>
      <c r="Q152" s="808">
        <v>0</v>
      </c>
      <c r="R152" s="97">
        <v>2500</v>
      </c>
      <c r="S152" s="809">
        <v>0</v>
      </c>
      <c r="T152" s="810">
        <v>0</v>
      </c>
      <c r="U152" s="99">
        <v>2500</v>
      </c>
      <c r="V152" s="809">
        <v>0</v>
      </c>
      <c r="W152" s="808">
        <v>0</v>
      </c>
      <c r="X152" s="97">
        <v>0</v>
      </c>
      <c r="Y152" s="809">
        <v>0</v>
      </c>
      <c r="Z152" s="810">
        <v>0</v>
      </c>
      <c r="AA152" s="611">
        <v>0</v>
      </c>
      <c r="AB152"/>
      <c r="AC152"/>
      <c r="AD152"/>
      <c r="AE152"/>
      <c r="AF152"/>
      <c r="AG152"/>
      <c r="AH152"/>
      <c r="AI152"/>
      <c r="AJ152" s="344"/>
      <c r="AK152" s="344"/>
      <c r="AL152" s="344"/>
      <c r="AM152" s="344"/>
      <c r="AN152" s="344"/>
      <c r="AO152" s="344"/>
      <c r="AP152" s="344"/>
      <c r="AQ152" s="344"/>
      <c r="AR152" s="329"/>
      <c r="AS152" s="329"/>
      <c r="AT152" s="329"/>
      <c r="AU152" s="329"/>
      <c r="AV152" s="329"/>
      <c r="AW152" s="329"/>
      <c r="AX152" s="329"/>
      <c r="AY152" s="329"/>
      <c r="AZ152" s="329"/>
      <c r="BA152" s="329"/>
      <c r="BB152" s="329"/>
      <c r="BC152" s="329"/>
      <c r="BD152" s="329"/>
      <c r="BE152" s="329"/>
      <c r="BF152" s="329"/>
      <c r="BG152" s="329"/>
      <c r="BH152" s="329"/>
      <c r="BI152" s="329"/>
      <c r="BJ152" s="329"/>
      <c r="BK152" s="329"/>
      <c r="BL152" s="329"/>
      <c r="BM152" s="329"/>
      <c r="BN152" s="329"/>
      <c r="BO152" s="329"/>
      <c r="BP152" s="329"/>
      <c r="BQ152" s="329"/>
      <c r="BR152" s="329"/>
      <c r="BS152" s="329"/>
      <c r="BT152" s="329"/>
      <c r="BU152" s="329"/>
      <c r="BV152" s="329"/>
      <c r="BW152" s="329"/>
      <c r="BX152" s="329"/>
      <c r="BY152" s="329"/>
      <c r="BZ152" s="329"/>
      <c r="CA152" s="329"/>
      <c r="CB152" s="329"/>
      <c r="CC152" s="329"/>
      <c r="CD152" s="329"/>
      <c r="CE152" s="329"/>
      <c r="CF152" s="329"/>
      <c r="CG152" s="329"/>
      <c r="CH152" s="329"/>
      <c r="CI152" s="329"/>
      <c r="CJ152" s="329"/>
      <c r="CK152" s="329"/>
      <c r="CL152" s="329"/>
      <c r="CM152" s="329"/>
      <c r="CN152" s="329"/>
      <c r="CO152" s="329"/>
      <c r="CP152" s="329"/>
      <c r="CQ152" s="329"/>
      <c r="CR152" s="329"/>
      <c r="CS152" s="329"/>
      <c r="CT152" s="329"/>
      <c r="CU152" s="329"/>
      <c r="CV152" s="329"/>
      <c r="CW152" s="329"/>
      <c r="CX152" s="329"/>
      <c r="CY152" s="329"/>
      <c r="CZ152" s="329"/>
      <c r="DA152" s="329"/>
      <c r="DB152" s="329"/>
      <c r="DC152" s="329"/>
      <c r="DD152" s="329"/>
      <c r="DE152" s="329"/>
      <c r="DF152" s="329"/>
      <c r="DG152" s="329"/>
      <c r="DH152" s="329"/>
      <c r="DI152" s="329"/>
      <c r="DJ152" s="329"/>
      <c r="DK152" s="329"/>
      <c r="DL152" s="329"/>
      <c r="DM152" s="329"/>
      <c r="DN152" s="329"/>
      <c r="DO152" s="329"/>
      <c r="DP152" s="329"/>
      <c r="DQ152" s="329"/>
    </row>
    <row r="153" spans="1:121" s="57" customFormat="1" ht="45.75" customHeight="1" x14ac:dyDescent="0.25">
      <c r="A153" s="57">
        <v>230</v>
      </c>
      <c r="B153" s="111">
        <v>3233</v>
      </c>
      <c r="C153" s="56">
        <v>6121</v>
      </c>
      <c r="D153" s="877">
        <v>6324</v>
      </c>
      <c r="E153" s="421" t="s">
        <v>160</v>
      </c>
      <c r="F153" s="332"/>
      <c r="G153" s="333">
        <v>400</v>
      </c>
      <c r="H153" s="333">
        <v>2017</v>
      </c>
      <c r="I153" s="334">
        <v>2017</v>
      </c>
      <c r="J153" s="574">
        <f t="shared" si="90"/>
        <v>9420</v>
      </c>
      <c r="K153" s="335">
        <v>0</v>
      </c>
      <c r="L153" s="336">
        <v>0</v>
      </c>
      <c r="M153" s="371">
        <f t="shared" si="91"/>
        <v>4920</v>
      </c>
      <c r="N153" s="337">
        <v>500</v>
      </c>
      <c r="O153" s="338">
        <v>420</v>
      </c>
      <c r="P153" s="339">
        <v>4000</v>
      </c>
      <c r="Q153" s="636">
        <v>0</v>
      </c>
      <c r="R153" s="340">
        <v>4500</v>
      </c>
      <c r="S153" s="339">
        <v>0</v>
      </c>
      <c r="T153" s="341">
        <v>0</v>
      </c>
      <c r="U153" s="342">
        <v>0</v>
      </c>
      <c r="V153" s="339">
        <v>0</v>
      </c>
      <c r="W153" s="336">
        <v>0</v>
      </c>
      <c r="X153" s="340">
        <v>0</v>
      </c>
      <c r="Y153" s="339">
        <v>0</v>
      </c>
      <c r="Z153" s="341">
        <v>0</v>
      </c>
      <c r="AA153" s="343">
        <v>0</v>
      </c>
      <c r="AB153"/>
      <c r="AC153"/>
      <c r="AD153"/>
      <c r="AE153"/>
      <c r="AF153"/>
      <c r="AG153"/>
      <c r="AH153"/>
      <c r="AI153"/>
      <c r="AJ153" s="344"/>
      <c r="AK153" s="344"/>
      <c r="AL153" s="344"/>
      <c r="AM153" s="344"/>
      <c r="AN153" s="344"/>
      <c r="AO153" s="344"/>
      <c r="AP153" s="344"/>
      <c r="AQ153" s="344"/>
      <c r="AR153" s="329"/>
      <c r="AS153" s="329"/>
      <c r="AT153" s="329"/>
      <c r="AU153" s="329"/>
      <c r="AV153" s="329"/>
      <c r="AW153" s="329"/>
      <c r="AX153" s="329"/>
      <c r="AY153" s="329"/>
      <c r="AZ153" s="329"/>
      <c r="BA153" s="329"/>
      <c r="BB153" s="329"/>
      <c r="BC153" s="329"/>
      <c r="BD153" s="329"/>
      <c r="BE153" s="329"/>
      <c r="BF153" s="329"/>
      <c r="BG153" s="329"/>
      <c r="BH153" s="329"/>
      <c r="BI153" s="329"/>
      <c r="BJ153" s="329"/>
      <c r="BK153" s="329"/>
      <c r="BL153" s="329"/>
      <c r="BM153" s="329"/>
      <c r="BN153" s="329"/>
      <c r="BO153" s="329"/>
      <c r="BP153" s="329"/>
      <c r="BQ153" s="329"/>
      <c r="BR153" s="329"/>
      <c r="BS153" s="329"/>
      <c r="BT153" s="329"/>
      <c r="BU153" s="329"/>
      <c r="BV153" s="329"/>
      <c r="BW153" s="329"/>
      <c r="BX153" s="329"/>
      <c r="BY153" s="329"/>
      <c r="BZ153" s="329"/>
      <c r="CA153" s="329"/>
      <c r="CB153" s="329"/>
      <c r="CC153" s="329"/>
      <c r="CD153" s="329"/>
      <c r="CE153" s="329"/>
      <c r="CF153" s="329"/>
      <c r="CG153" s="329"/>
      <c r="CH153" s="329"/>
      <c r="CI153" s="329"/>
      <c r="CJ153" s="329"/>
      <c r="CK153" s="329"/>
      <c r="CL153" s="329"/>
      <c r="CM153" s="329"/>
      <c r="CN153" s="329"/>
      <c r="CO153" s="329"/>
      <c r="CP153" s="329"/>
      <c r="CQ153" s="329"/>
      <c r="CR153" s="329"/>
      <c r="CS153" s="329"/>
      <c r="CT153" s="329"/>
      <c r="CU153" s="329"/>
      <c r="CV153" s="329"/>
      <c r="CW153" s="329"/>
      <c r="CX153" s="329"/>
      <c r="CY153" s="329"/>
      <c r="CZ153" s="329"/>
      <c r="DA153" s="329"/>
      <c r="DB153" s="329"/>
      <c r="DC153" s="329"/>
      <c r="DD153" s="329"/>
      <c r="DE153" s="329"/>
      <c r="DF153" s="329"/>
      <c r="DG153" s="329"/>
      <c r="DH153" s="329"/>
      <c r="DI153" s="329"/>
      <c r="DJ153" s="329"/>
      <c r="DK153" s="329"/>
      <c r="DL153" s="329"/>
      <c r="DM153" s="329"/>
      <c r="DN153" s="329"/>
      <c r="DO153" s="329"/>
      <c r="DP153" s="329"/>
      <c r="DQ153" s="329"/>
    </row>
    <row r="154" spans="1:121" s="57" customFormat="1" ht="31.5" customHeight="1" x14ac:dyDescent="0.25">
      <c r="A154" s="101">
        <v>230</v>
      </c>
      <c r="B154" s="124">
        <v>3311</v>
      </c>
      <c r="C154" s="521">
        <v>6121</v>
      </c>
      <c r="D154" s="330">
        <v>8203</v>
      </c>
      <c r="E154" s="651" t="s">
        <v>161</v>
      </c>
      <c r="F154" s="332" t="s">
        <v>36</v>
      </c>
      <c r="G154" s="333">
        <v>400</v>
      </c>
      <c r="H154" s="333">
        <v>2017</v>
      </c>
      <c r="I154" s="334">
        <v>2017</v>
      </c>
      <c r="J154" s="574">
        <f t="shared" si="90"/>
        <v>5000</v>
      </c>
      <c r="K154" s="335">
        <v>0</v>
      </c>
      <c r="L154" s="336">
        <v>0</v>
      </c>
      <c r="M154" s="371">
        <f>SUM(N154:Q154)</f>
        <v>5000</v>
      </c>
      <c r="N154" s="337">
        <v>0</v>
      </c>
      <c r="O154" s="338">
        <v>5000</v>
      </c>
      <c r="P154" s="339">
        <v>0</v>
      </c>
      <c r="Q154" s="336">
        <v>0</v>
      </c>
      <c r="R154" s="340">
        <v>0</v>
      </c>
      <c r="S154" s="339">
        <v>0</v>
      </c>
      <c r="T154" s="341">
        <v>0</v>
      </c>
      <c r="U154" s="342">
        <v>0</v>
      </c>
      <c r="V154" s="339">
        <v>0</v>
      </c>
      <c r="W154" s="336">
        <v>0</v>
      </c>
      <c r="X154" s="340">
        <v>0</v>
      </c>
      <c r="Y154" s="339">
        <v>0</v>
      </c>
      <c r="Z154" s="341">
        <v>0</v>
      </c>
      <c r="AA154" s="343">
        <v>0</v>
      </c>
      <c r="AB154"/>
      <c r="AC154"/>
      <c r="AD154"/>
      <c r="AE154"/>
      <c r="AF154"/>
      <c r="AG154"/>
      <c r="AH154"/>
      <c r="AI154"/>
      <c r="AJ154" s="344"/>
      <c r="AK154" s="344"/>
      <c r="AL154" s="344"/>
      <c r="AM154" s="344"/>
      <c r="AN154" s="344"/>
      <c r="AO154" s="344"/>
      <c r="AP154" s="344"/>
      <c r="AQ154" s="344"/>
      <c r="AR154" s="329"/>
      <c r="AS154" s="329"/>
      <c r="AT154" s="329"/>
      <c r="AU154" s="329"/>
      <c r="AV154" s="329"/>
      <c r="AW154" s="329"/>
      <c r="AX154" s="329"/>
      <c r="AY154" s="329"/>
      <c r="AZ154" s="329"/>
      <c r="BA154" s="329"/>
      <c r="BB154" s="329"/>
      <c r="BC154" s="329"/>
      <c r="BD154" s="329"/>
      <c r="BE154" s="329"/>
      <c r="BF154" s="329"/>
      <c r="BG154" s="329"/>
      <c r="BH154" s="329"/>
      <c r="BI154" s="329"/>
      <c r="BJ154" s="329"/>
      <c r="BK154" s="329"/>
      <c r="BL154" s="329"/>
      <c r="BM154" s="329"/>
      <c r="BN154" s="329"/>
      <c r="BO154" s="329"/>
      <c r="BP154" s="329"/>
      <c r="BQ154" s="329"/>
      <c r="BR154" s="329"/>
      <c r="BS154" s="329"/>
      <c r="BT154" s="329"/>
      <c r="BU154" s="329"/>
      <c r="BV154" s="329"/>
      <c r="BW154" s="329"/>
      <c r="BX154" s="329"/>
      <c r="BY154" s="329"/>
      <c r="BZ154" s="329"/>
      <c r="CA154" s="329"/>
      <c r="CB154" s="329"/>
      <c r="CC154" s="329"/>
      <c r="CD154" s="329"/>
      <c r="CE154" s="329"/>
      <c r="CF154" s="329"/>
      <c r="CG154" s="329"/>
      <c r="CH154" s="329"/>
      <c r="CI154" s="329"/>
      <c r="CJ154" s="329"/>
      <c r="CK154" s="329"/>
      <c r="CL154" s="329"/>
      <c r="CM154" s="329"/>
      <c r="CN154" s="329"/>
      <c r="CO154" s="329"/>
      <c r="CP154" s="329"/>
      <c r="CQ154" s="329"/>
      <c r="CR154" s="329"/>
      <c r="CS154" s="329"/>
      <c r="CT154" s="329"/>
      <c r="CU154" s="329"/>
      <c r="CV154" s="329"/>
      <c r="CW154" s="329"/>
      <c r="CX154" s="329"/>
      <c r="CY154" s="329"/>
      <c r="CZ154" s="329"/>
      <c r="DA154" s="329"/>
      <c r="DB154" s="329"/>
      <c r="DC154" s="329"/>
      <c r="DD154" s="329"/>
      <c r="DE154" s="329"/>
      <c r="DF154" s="329"/>
      <c r="DG154" s="329"/>
      <c r="DH154" s="329"/>
      <c r="DI154" s="329"/>
      <c r="DJ154" s="329"/>
      <c r="DK154" s="329"/>
      <c r="DL154" s="329"/>
      <c r="DM154" s="329"/>
      <c r="DN154" s="329"/>
      <c r="DO154" s="329"/>
      <c r="DP154" s="329"/>
      <c r="DQ154" s="329"/>
    </row>
    <row r="155" spans="1:121" s="57" customFormat="1" ht="29.25" customHeight="1" x14ac:dyDescent="0.25">
      <c r="A155" s="57">
        <v>230</v>
      </c>
      <c r="B155" s="111">
        <v>3314</v>
      </c>
      <c r="C155" s="56">
        <v>6121</v>
      </c>
      <c r="D155" s="615">
        <v>8191</v>
      </c>
      <c r="E155" s="440" t="s">
        <v>162</v>
      </c>
      <c r="F155" s="332" t="s">
        <v>35</v>
      </c>
      <c r="G155" s="333">
        <v>400</v>
      </c>
      <c r="H155" s="333">
        <v>2016</v>
      </c>
      <c r="I155" s="334">
        <v>2018</v>
      </c>
      <c r="J155" s="574">
        <f t="shared" si="90"/>
        <v>27300</v>
      </c>
      <c r="K155" s="335">
        <v>0</v>
      </c>
      <c r="L155" s="336">
        <v>136</v>
      </c>
      <c r="M155" s="371">
        <f>N155+O155+P155+Q155</f>
        <v>3164</v>
      </c>
      <c r="N155" s="337">
        <v>1164</v>
      </c>
      <c r="O155" s="650">
        <v>2000</v>
      </c>
      <c r="P155" s="339">
        <v>0</v>
      </c>
      <c r="Q155" s="336">
        <v>0</v>
      </c>
      <c r="R155" s="340">
        <v>21000</v>
      </c>
      <c r="S155" s="339">
        <v>0</v>
      </c>
      <c r="T155" s="341">
        <v>3000</v>
      </c>
      <c r="U155" s="342">
        <v>0</v>
      </c>
      <c r="V155" s="339">
        <v>0</v>
      </c>
      <c r="W155" s="336">
        <v>0</v>
      </c>
      <c r="X155" s="340">
        <v>0</v>
      </c>
      <c r="Y155" s="339">
        <v>0</v>
      </c>
      <c r="Z155" s="341">
        <v>0</v>
      </c>
      <c r="AA155" s="343">
        <v>0</v>
      </c>
      <c r="AB155"/>
      <c r="AC155"/>
      <c r="AD155"/>
      <c r="AE155"/>
      <c r="AF155"/>
      <c r="AG155"/>
      <c r="AH155"/>
      <c r="AI155"/>
      <c r="AJ155" s="344"/>
      <c r="AK155" s="344"/>
      <c r="AL155" s="344"/>
      <c r="AM155" s="344"/>
      <c r="AN155" s="344"/>
      <c r="AO155" s="344"/>
      <c r="AP155" s="344"/>
      <c r="AQ155" s="344"/>
      <c r="AR155" s="329"/>
      <c r="AS155" s="329"/>
      <c r="AT155" s="329"/>
      <c r="AU155" s="329"/>
      <c r="AV155" s="329"/>
      <c r="AW155" s="329"/>
      <c r="AX155" s="329"/>
      <c r="AY155" s="329"/>
      <c r="AZ155" s="329"/>
      <c r="BA155" s="329"/>
      <c r="BB155" s="329"/>
      <c r="BC155" s="329"/>
      <c r="BD155" s="329"/>
      <c r="BE155" s="329"/>
      <c r="BF155" s="329"/>
      <c r="BG155" s="329"/>
      <c r="BH155" s="329"/>
      <c r="BI155" s="329"/>
      <c r="BJ155" s="329"/>
      <c r="BK155" s="329"/>
      <c r="BL155" s="329"/>
      <c r="BM155" s="329"/>
      <c r="BN155" s="329"/>
      <c r="BO155" s="329"/>
      <c r="BP155" s="329"/>
      <c r="BQ155" s="329"/>
      <c r="BR155" s="329"/>
      <c r="BS155" s="329"/>
      <c r="BT155" s="329"/>
      <c r="BU155" s="329"/>
      <c r="BV155" s="329"/>
      <c r="BW155" s="329"/>
      <c r="BX155" s="329"/>
      <c r="BY155" s="329"/>
      <c r="BZ155" s="329"/>
      <c r="CA155" s="329"/>
      <c r="CB155" s="329"/>
      <c r="CC155" s="329"/>
      <c r="CD155" s="329"/>
      <c r="CE155" s="329"/>
      <c r="CF155" s="329"/>
      <c r="CG155" s="329"/>
      <c r="CH155" s="329"/>
      <c r="CI155" s="329"/>
      <c r="CJ155" s="329"/>
      <c r="CK155" s="329"/>
      <c r="CL155" s="329"/>
      <c r="CM155" s="329"/>
      <c r="CN155" s="329"/>
      <c r="CO155" s="329"/>
      <c r="CP155" s="329"/>
      <c r="CQ155" s="329"/>
      <c r="CR155" s="329"/>
      <c r="CS155" s="329"/>
      <c r="CT155" s="329"/>
      <c r="CU155" s="329"/>
      <c r="CV155" s="329"/>
      <c r="CW155" s="329"/>
      <c r="CX155" s="329"/>
      <c r="CY155" s="329"/>
      <c r="CZ155" s="329"/>
      <c r="DA155" s="329"/>
      <c r="DB155" s="329"/>
      <c r="DC155" s="329"/>
      <c r="DD155" s="329"/>
      <c r="DE155" s="329"/>
      <c r="DF155" s="329"/>
      <c r="DG155" s="329"/>
      <c r="DH155" s="329"/>
      <c r="DI155" s="329"/>
      <c r="DJ155" s="329"/>
      <c r="DK155" s="329"/>
      <c r="DL155" s="329"/>
      <c r="DM155" s="329"/>
      <c r="DN155" s="329"/>
      <c r="DO155" s="329"/>
      <c r="DP155" s="329"/>
      <c r="DQ155" s="329"/>
    </row>
    <row r="156" spans="1:121" s="57" customFormat="1" ht="34.5" customHeight="1" x14ac:dyDescent="0.25">
      <c r="A156" s="57">
        <v>230</v>
      </c>
      <c r="B156" s="111">
        <v>3315</v>
      </c>
      <c r="C156" s="56">
        <v>6121</v>
      </c>
      <c r="D156" s="49">
        <v>8156</v>
      </c>
      <c r="E156" s="477" t="s">
        <v>163</v>
      </c>
      <c r="F156" s="332" t="s">
        <v>36</v>
      </c>
      <c r="G156" s="333">
        <v>400</v>
      </c>
      <c r="H156" s="333">
        <v>2012</v>
      </c>
      <c r="I156" s="334">
        <v>2018</v>
      </c>
      <c r="J156" s="574">
        <f t="shared" si="90"/>
        <v>349136</v>
      </c>
      <c r="K156" s="335">
        <v>7136</v>
      </c>
      <c r="L156" s="336">
        <v>0</v>
      </c>
      <c r="M156" s="371">
        <f>N156+O156+P156+Q156</f>
        <v>1000</v>
      </c>
      <c r="N156" s="337">
        <v>1000</v>
      </c>
      <c r="O156" s="338">
        <v>0</v>
      </c>
      <c r="P156" s="339">
        <v>0</v>
      </c>
      <c r="Q156" s="636">
        <v>0</v>
      </c>
      <c r="R156" s="340">
        <v>7000</v>
      </c>
      <c r="S156" s="339">
        <v>0</v>
      </c>
      <c r="T156" s="341">
        <v>0</v>
      </c>
      <c r="U156" s="342">
        <v>114000</v>
      </c>
      <c r="V156" s="339">
        <v>0</v>
      </c>
      <c r="W156" s="336">
        <v>0</v>
      </c>
      <c r="X156" s="340">
        <v>220000</v>
      </c>
      <c r="Y156" s="339">
        <v>0</v>
      </c>
      <c r="Z156" s="341">
        <v>0</v>
      </c>
      <c r="AA156" s="343">
        <v>0</v>
      </c>
      <c r="AB156"/>
      <c r="AC156"/>
      <c r="AD156"/>
      <c r="AE156"/>
      <c r="AF156"/>
      <c r="AG156"/>
      <c r="AH156"/>
      <c r="AI156"/>
      <c r="AJ156" s="344"/>
      <c r="AK156" s="344"/>
      <c r="AL156" s="344"/>
      <c r="AM156" s="344"/>
      <c r="AN156" s="344"/>
      <c r="AO156" s="344"/>
      <c r="AP156" s="344"/>
      <c r="AQ156" s="344"/>
      <c r="AR156" s="329"/>
      <c r="AS156" s="329"/>
      <c r="AT156" s="329"/>
      <c r="AU156" s="329"/>
      <c r="AV156" s="329"/>
      <c r="AW156" s="329"/>
      <c r="AX156" s="329"/>
      <c r="AY156" s="329"/>
      <c r="AZ156" s="329"/>
      <c r="BA156" s="329"/>
      <c r="BB156" s="329"/>
      <c r="BC156" s="329"/>
      <c r="BD156" s="329"/>
      <c r="BE156" s="329"/>
      <c r="BF156" s="329"/>
      <c r="BG156" s="329"/>
      <c r="BH156" s="329"/>
      <c r="BI156" s="329"/>
      <c r="BJ156" s="329"/>
      <c r="BK156" s="329"/>
      <c r="BL156" s="329"/>
      <c r="BM156" s="329"/>
      <c r="BN156" s="329"/>
      <c r="BO156" s="329"/>
      <c r="BP156" s="329"/>
      <c r="BQ156" s="329"/>
      <c r="BR156" s="329"/>
      <c r="BS156" s="329"/>
      <c r="BT156" s="329"/>
      <c r="BU156" s="329"/>
      <c r="BV156" s="329"/>
      <c r="BW156" s="329"/>
      <c r="BX156" s="329"/>
      <c r="BY156" s="329"/>
      <c r="BZ156" s="329"/>
      <c r="CA156" s="329"/>
      <c r="CB156" s="329"/>
      <c r="CC156" s="329"/>
      <c r="CD156" s="329"/>
      <c r="CE156" s="329"/>
      <c r="CF156" s="329"/>
      <c r="CG156" s="329"/>
      <c r="CH156" s="329"/>
      <c r="CI156" s="329"/>
      <c r="CJ156" s="329"/>
      <c r="CK156" s="329"/>
      <c r="CL156" s="329"/>
      <c r="CM156" s="329"/>
      <c r="CN156" s="329"/>
      <c r="CO156" s="329"/>
      <c r="CP156" s="329"/>
      <c r="CQ156" s="329"/>
      <c r="CR156" s="329"/>
      <c r="CS156" s="329"/>
      <c r="CT156" s="329"/>
      <c r="CU156" s="329"/>
      <c r="CV156" s="329"/>
      <c r="CW156" s="329"/>
      <c r="CX156" s="329"/>
      <c r="CY156" s="329"/>
      <c r="CZ156" s="329"/>
      <c r="DA156" s="329"/>
      <c r="DB156" s="329"/>
      <c r="DC156" s="329"/>
      <c r="DD156" s="329"/>
      <c r="DE156" s="329"/>
      <c r="DF156" s="329"/>
      <c r="DG156" s="329"/>
      <c r="DH156" s="329"/>
      <c r="DI156" s="329"/>
      <c r="DJ156" s="329"/>
      <c r="DK156" s="329"/>
      <c r="DL156" s="329"/>
      <c r="DM156" s="329"/>
      <c r="DN156" s="329"/>
      <c r="DO156" s="329"/>
      <c r="DP156" s="329"/>
      <c r="DQ156" s="329"/>
    </row>
    <row r="157" spans="1:121" s="57" customFormat="1" ht="30.75" customHeight="1" x14ac:dyDescent="0.25">
      <c r="A157" s="57">
        <v>230</v>
      </c>
      <c r="B157" s="111">
        <v>3319</v>
      </c>
      <c r="C157" s="56">
        <v>6121</v>
      </c>
      <c r="D157" s="49">
        <v>2011</v>
      </c>
      <c r="E157" s="477" t="s">
        <v>164</v>
      </c>
      <c r="F157" s="218" t="s">
        <v>36</v>
      </c>
      <c r="G157" s="126">
        <v>400</v>
      </c>
      <c r="H157" s="126">
        <v>2016</v>
      </c>
      <c r="I157" s="551">
        <v>2017</v>
      </c>
      <c r="J157" s="574">
        <f t="shared" si="90"/>
        <v>11157</v>
      </c>
      <c r="K157" s="571">
        <v>0</v>
      </c>
      <c r="L157" s="618">
        <v>0</v>
      </c>
      <c r="M157" s="371">
        <f>N157+O157+P157+Q157</f>
        <v>11157</v>
      </c>
      <c r="N157" s="617">
        <v>1157</v>
      </c>
      <c r="O157" s="47">
        <v>0</v>
      </c>
      <c r="P157" s="572">
        <v>0</v>
      </c>
      <c r="Q157" s="641">
        <v>10000</v>
      </c>
      <c r="R157" s="265">
        <v>0</v>
      </c>
      <c r="S157" s="572">
        <v>0</v>
      </c>
      <c r="T157" s="618">
        <v>0</v>
      </c>
      <c r="U157" s="265">
        <v>0</v>
      </c>
      <c r="V157" s="572">
        <v>0</v>
      </c>
      <c r="W157" s="618">
        <v>0</v>
      </c>
      <c r="X157" s="265">
        <v>0</v>
      </c>
      <c r="Y157" s="572">
        <v>0</v>
      </c>
      <c r="Z157" s="572">
        <v>0</v>
      </c>
      <c r="AA157" s="576">
        <v>0</v>
      </c>
      <c r="AB157"/>
      <c r="AC157"/>
      <c r="AD157"/>
      <c r="AE157"/>
      <c r="AF157"/>
      <c r="AG157"/>
      <c r="AH157"/>
      <c r="AI157"/>
      <c r="AJ157" s="344"/>
      <c r="AK157" s="344"/>
      <c r="AL157" s="344"/>
      <c r="AM157" s="344"/>
      <c r="AN157" s="344"/>
      <c r="AO157" s="344"/>
      <c r="AP157" s="344"/>
      <c r="AQ157" s="344"/>
      <c r="AR157" s="329"/>
      <c r="AS157" s="329"/>
      <c r="AT157" s="329"/>
      <c r="AU157" s="329"/>
      <c r="AV157" s="329"/>
      <c r="AW157" s="329"/>
      <c r="AX157" s="329"/>
      <c r="AY157" s="329"/>
      <c r="AZ157" s="329"/>
      <c r="BA157" s="329"/>
      <c r="BB157" s="329"/>
      <c r="BC157" s="329"/>
      <c r="BD157" s="329"/>
      <c r="BE157" s="329"/>
      <c r="BF157" s="329"/>
      <c r="BG157" s="329"/>
      <c r="BH157" s="329"/>
      <c r="BI157" s="329"/>
      <c r="BJ157" s="329"/>
      <c r="BK157" s="329"/>
      <c r="BL157" s="329"/>
      <c r="BM157" s="329"/>
      <c r="BN157" s="329"/>
      <c r="BO157" s="329"/>
      <c r="BP157" s="329"/>
      <c r="BQ157" s="329"/>
      <c r="BR157" s="329"/>
      <c r="BS157" s="329"/>
      <c r="BT157" s="329"/>
      <c r="BU157" s="329"/>
      <c r="BV157" s="329"/>
      <c r="BW157" s="329"/>
      <c r="BX157" s="329"/>
      <c r="BY157" s="329"/>
      <c r="BZ157" s="329"/>
      <c r="CA157" s="329"/>
      <c r="CB157" s="329"/>
      <c r="CC157" s="329"/>
      <c r="CD157" s="329"/>
      <c r="CE157" s="329"/>
      <c r="CF157" s="329"/>
      <c r="CG157" s="329"/>
      <c r="CH157" s="329"/>
      <c r="CI157" s="329"/>
      <c r="CJ157" s="329"/>
      <c r="CK157" s="329"/>
      <c r="CL157" s="329"/>
      <c r="CM157" s="329"/>
      <c r="CN157" s="329"/>
      <c r="CO157" s="329"/>
      <c r="CP157" s="329"/>
      <c r="CQ157" s="329"/>
      <c r="CR157" s="329"/>
      <c r="CS157" s="329"/>
      <c r="CT157" s="329"/>
      <c r="CU157" s="329"/>
      <c r="CV157" s="329"/>
      <c r="CW157" s="329"/>
      <c r="CX157" s="329"/>
      <c r="CY157" s="329"/>
      <c r="CZ157" s="329"/>
      <c r="DA157" s="329"/>
      <c r="DB157" s="329"/>
      <c r="DC157" s="329"/>
      <c r="DD157" s="329"/>
      <c r="DE157" s="329"/>
      <c r="DF157" s="329"/>
      <c r="DG157" s="329"/>
      <c r="DH157" s="329"/>
      <c r="DI157" s="329"/>
      <c r="DJ157" s="329"/>
      <c r="DK157" s="329"/>
      <c r="DL157" s="329"/>
      <c r="DM157" s="329"/>
      <c r="DN157" s="329"/>
      <c r="DO157" s="329"/>
      <c r="DP157" s="329"/>
      <c r="DQ157" s="329"/>
    </row>
    <row r="158" spans="1:121" s="57" customFormat="1" ht="31.5" customHeight="1" x14ac:dyDescent="0.25">
      <c r="A158" s="57">
        <v>230</v>
      </c>
      <c r="B158" s="85">
        <v>3392</v>
      </c>
      <c r="C158" s="56">
        <v>6121</v>
      </c>
      <c r="D158" s="181">
        <v>8102</v>
      </c>
      <c r="E158" s="182" t="s">
        <v>258</v>
      </c>
      <c r="F158" s="183" t="s">
        <v>36</v>
      </c>
      <c r="G158" s="79">
        <v>400</v>
      </c>
      <c r="H158" s="79">
        <v>2017</v>
      </c>
      <c r="I158" s="184">
        <v>2021</v>
      </c>
      <c r="J158" s="528">
        <f t="shared" si="90"/>
        <v>670000</v>
      </c>
      <c r="K158" s="185">
        <v>0</v>
      </c>
      <c r="L158" s="186">
        <v>0</v>
      </c>
      <c r="M158" s="529">
        <f>SUM(N158:Q158)</f>
        <v>0</v>
      </c>
      <c r="N158" s="187">
        <v>0</v>
      </c>
      <c r="O158" s="188">
        <v>0</v>
      </c>
      <c r="P158" s="189">
        <v>0</v>
      </c>
      <c r="Q158" s="190">
        <v>0</v>
      </c>
      <c r="R158" s="191">
        <v>10000</v>
      </c>
      <c r="S158" s="189">
        <v>0</v>
      </c>
      <c r="T158" s="192">
        <v>0</v>
      </c>
      <c r="U158" s="193">
        <v>10000</v>
      </c>
      <c r="V158" s="189">
        <v>0</v>
      </c>
      <c r="W158" s="186">
        <v>0</v>
      </c>
      <c r="X158" s="191">
        <v>150000</v>
      </c>
      <c r="Y158" s="189">
        <v>0</v>
      </c>
      <c r="Z158" s="192">
        <v>0</v>
      </c>
      <c r="AA158" s="194">
        <v>500000</v>
      </c>
      <c r="AB158"/>
      <c r="AC158"/>
      <c r="AD158"/>
      <c r="AE158"/>
      <c r="AF158"/>
      <c r="AG158"/>
      <c r="AH158"/>
      <c r="AI158"/>
      <c r="AJ158" s="344"/>
      <c r="AK158" s="344"/>
      <c r="AL158" s="344"/>
      <c r="AM158" s="344"/>
      <c r="AN158" s="344"/>
      <c r="AO158" s="344"/>
      <c r="AP158" s="344"/>
      <c r="AQ158" s="344"/>
      <c r="AR158" s="329"/>
      <c r="AS158" s="329"/>
      <c r="AT158" s="329"/>
      <c r="AU158" s="329"/>
      <c r="AV158" s="329"/>
      <c r="AW158" s="329"/>
      <c r="AX158" s="329"/>
      <c r="AY158" s="329"/>
      <c r="AZ158" s="329"/>
      <c r="BA158" s="329"/>
      <c r="BB158" s="329"/>
      <c r="BC158" s="329"/>
      <c r="BD158" s="329"/>
      <c r="BE158" s="329"/>
      <c r="BF158" s="329"/>
      <c r="BG158" s="329"/>
      <c r="BH158" s="329"/>
      <c r="BI158" s="329"/>
      <c r="BJ158" s="329"/>
      <c r="BK158" s="329"/>
      <c r="BL158" s="329"/>
      <c r="BM158" s="329"/>
      <c r="BN158" s="329"/>
      <c r="BO158" s="329"/>
      <c r="BP158" s="329"/>
      <c r="BQ158" s="329"/>
      <c r="BR158" s="329"/>
      <c r="BS158" s="329"/>
      <c r="BT158" s="329"/>
      <c r="BU158" s="329"/>
      <c r="BV158" s="329"/>
      <c r="BW158" s="329"/>
      <c r="BX158" s="329"/>
      <c r="BY158" s="329"/>
      <c r="BZ158" s="329"/>
      <c r="CA158" s="329"/>
      <c r="CB158" s="329"/>
      <c r="CC158" s="329"/>
      <c r="CD158" s="329"/>
      <c r="CE158" s="329"/>
      <c r="CF158" s="329"/>
      <c r="CG158" s="329"/>
      <c r="CH158" s="329"/>
      <c r="CI158" s="329"/>
      <c r="CJ158" s="329"/>
      <c r="CK158" s="329"/>
      <c r="CL158" s="329"/>
      <c r="CM158" s="329"/>
      <c r="CN158" s="329"/>
      <c r="CO158" s="329"/>
      <c r="CP158" s="329"/>
      <c r="CQ158" s="329"/>
      <c r="CR158" s="329"/>
      <c r="CS158" s="329"/>
      <c r="CT158" s="329"/>
      <c r="CU158" s="329"/>
      <c r="CV158" s="329"/>
      <c r="CW158" s="329"/>
      <c r="CX158" s="329"/>
      <c r="CY158" s="329"/>
      <c r="CZ158" s="329"/>
      <c r="DA158" s="329"/>
      <c r="DB158" s="329"/>
      <c r="DC158" s="329"/>
      <c r="DD158" s="329"/>
      <c r="DE158" s="329"/>
      <c r="DF158" s="329"/>
      <c r="DG158" s="329"/>
      <c r="DH158" s="329"/>
      <c r="DI158" s="329"/>
      <c r="DJ158" s="329"/>
      <c r="DK158" s="329"/>
      <c r="DL158" s="329"/>
      <c r="DM158" s="329"/>
      <c r="DN158" s="329"/>
      <c r="DO158" s="329"/>
      <c r="DP158" s="329"/>
      <c r="DQ158" s="329"/>
    </row>
    <row r="159" spans="1:121" s="57" customFormat="1" ht="30.75" customHeight="1" x14ac:dyDescent="0.25">
      <c r="A159" s="57">
        <v>230</v>
      </c>
      <c r="B159" s="85">
        <v>3392</v>
      </c>
      <c r="C159" s="56">
        <v>6121</v>
      </c>
      <c r="D159" s="522">
        <v>8202</v>
      </c>
      <c r="E159" s="523" t="s">
        <v>165</v>
      </c>
      <c r="F159" s="450" t="s">
        <v>105</v>
      </c>
      <c r="G159" s="409">
        <v>400</v>
      </c>
      <c r="H159" s="409">
        <v>2016</v>
      </c>
      <c r="I159" s="524">
        <v>2018</v>
      </c>
      <c r="J159" s="195">
        <f t="shared" si="90"/>
        <v>17000</v>
      </c>
      <c r="K159" s="525">
        <v>0</v>
      </c>
      <c r="L159" s="196">
        <v>0</v>
      </c>
      <c r="M159" s="197">
        <f>SUM(N159:Q159)</f>
        <v>2000</v>
      </c>
      <c r="N159" s="198">
        <v>0</v>
      </c>
      <c r="O159" s="199">
        <v>2000</v>
      </c>
      <c r="P159" s="200">
        <v>0</v>
      </c>
      <c r="Q159" s="196">
        <v>0</v>
      </c>
      <c r="R159" s="201">
        <v>15000</v>
      </c>
      <c r="S159" s="200">
        <v>0</v>
      </c>
      <c r="T159" s="202">
        <v>0</v>
      </c>
      <c r="U159" s="203">
        <v>0</v>
      </c>
      <c r="V159" s="200">
        <v>0</v>
      </c>
      <c r="W159" s="196">
        <v>0</v>
      </c>
      <c r="X159" s="201">
        <v>0</v>
      </c>
      <c r="Y159" s="200">
        <v>0</v>
      </c>
      <c r="Z159" s="202">
        <v>0</v>
      </c>
      <c r="AA159" s="204">
        <v>0</v>
      </c>
      <c r="AB159"/>
      <c r="AC159"/>
      <c r="AD159"/>
      <c r="AE159"/>
      <c r="AF159"/>
      <c r="AG159"/>
      <c r="AH159"/>
      <c r="AI159"/>
      <c r="AJ159" s="344"/>
      <c r="AK159" s="344"/>
      <c r="AL159" s="344"/>
      <c r="AM159" s="344"/>
      <c r="AN159" s="344"/>
      <c r="AO159" s="344"/>
      <c r="AP159" s="344"/>
      <c r="AQ159" s="344"/>
      <c r="AR159" s="329"/>
      <c r="AS159" s="329"/>
      <c r="AT159" s="329"/>
      <c r="AU159" s="329"/>
      <c r="AV159" s="329"/>
      <c r="AW159" s="329"/>
      <c r="AX159" s="329"/>
      <c r="AY159" s="329"/>
      <c r="AZ159" s="329"/>
      <c r="BA159" s="329"/>
      <c r="BB159" s="329"/>
      <c r="BC159" s="329"/>
      <c r="BD159" s="329"/>
      <c r="BE159" s="329"/>
      <c r="BF159" s="329"/>
      <c r="BG159" s="329"/>
      <c r="BH159" s="329"/>
      <c r="BI159" s="329"/>
      <c r="BJ159" s="329"/>
      <c r="BK159" s="329"/>
      <c r="BL159" s="329"/>
      <c r="BM159" s="329"/>
      <c r="BN159" s="329"/>
      <c r="BO159" s="329"/>
      <c r="BP159" s="329"/>
      <c r="BQ159" s="329"/>
      <c r="BR159" s="329"/>
      <c r="BS159" s="329"/>
      <c r="BT159" s="329"/>
      <c r="BU159" s="329"/>
      <c r="BV159" s="329"/>
      <c r="BW159" s="329"/>
      <c r="BX159" s="329"/>
      <c r="BY159" s="329"/>
      <c r="BZ159" s="329"/>
      <c r="CA159" s="329"/>
      <c r="CB159" s="329"/>
      <c r="CC159" s="329"/>
      <c r="CD159" s="329"/>
      <c r="CE159" s="329"/>
      <c r="CF159" s="329"/>
      <c r="CG159" s="329"/>
      <c r="CH159" s="329"/>
      <c r="CI159" s="329"/>
      <c r="CJ159" s="329"/>
      <c r="CK159" s="329"/>
      <c r="CL159" s="329"/>
      <c r="CM159" s="329"/>
      <c r="CN159" s="329"/>
      <c r="CO159" s="329"/>
      <c r="CP159" s="329"/>
      <c r="CQ159" s="329"/>
      <c r="CR159" s="329"/>
      <c r="CS159" s="329"/>
      <c r="CT159" s="329"/>
      <c r="CU159" s="329"/>
      <c r="CV159" s="329"/>
      <c r="CW159" s="329"/>
      <c r="CX159" s="329"/>
      <c r="CY159" s="329"/>
      <c r="CZ159" s="329"/>
      <c r="DA159" s="329"/>
      <c r="DB159" s="329"/>
      <c r="DC159" s="329"/>
      <c r="DD159" s="329"/>
      <c r="DE159" s="329"/>
      <c r="DF159" s="329"/>
      <c r="DG159" s="329"/>
      <c r="DH159" s="329"/>
      <c r="DI159" s="329"/>
      <c r="DJ159" s="329"/>
      <c r="DK159" s="329"/>
      <c r="DL159" s="329"/>
      <c r="DM159" s="329"/>
      <c r="DN159" s="329"/>
      <c r="DO159" s="329"/>
      <c r="DP159" s="329"/>
      <c r="DQ159" s="329"/>
    </row>
    <row r="160" spans="1:121" s="57" customFormat="1" ht="32.25" customHeight="1" x14ac:dyDescent="0.25">
      <c r="A160" s="53">
        <v>230</v>
      </c>
      <c r="B160" s="526">
        <v>3412</v>
      </c>
      <c r="C160" s="527">
        <v>6121</v>
      </c>
      <c r="D160" s="181">
        <v>8171</v>
      </c>
      <c r="E160" s="182" t="s">
        <v>166</v>
      </c>
      <c r="F160" s="183" t="s">
        <v>38</v>
      </c>
      <c r="G160" s="79">
        <v>400</v>
      </c>
      <c r="H160" s="79">
        <v>2013</v>
      </c>
      <c r="I160" s="184">
        <v>2018</v>
      </c>
      <c r="J160" s="528">
        <f t="shared" ref="J160" si="93">K160+L160+M160+SUM(R160:AA160)</f>
        <v>71266.600000000006</v>
      </c>
      <c r="K160" s="185">
        <v>1092</v>
      </c>
      <c r="L160" s="186">
        <v>412.6</v>
      </c>
      <c r="M160" s="529">
        <f t="shared" ref="M160:M162" si="94">N160+O160+P160+Q160</f>
        <v>29762</v>
      </c>
      <c r="N160" s="187">
        <v>4762</v>
      </c>
      <c r="O160" s="188">
        <v>0</v>
      </c>
      <c r="P160" s="189">
        <v>0</v>
      </c>
      <c r="Q160" s="190">
        <v>25000</v>
      </c>
      <c r="R160" s="191">
        <v>40000</v>
      </c>
      <c r="S160" s="189">
        <v>0</v>
      </c>
      <c r="T160" s="192">
        <v>0</v>
      </c>
      <c r="U160" s="193">
        <v>0</v>
      </c>
      <c r="V160" s="189">
        <v>0</v>
      </c>
      <c r="W160" s="186">
        <v>0</v>
      </c>
      <c r="X160" s="191">
        <v>0</v>
      </c>
      <c r="Y160" s="189">
        <v>0</v>
      </c>
      <c r="Z160" s="192">
        <v>0</v>
      </c>
      <c r="AA160" s="194">
        <v>0</v>
      </c>
      <c r="AB160" s="479"/>
      <c r="AC160" s="479"/>
      <c r="AD160" s="479"/>
      <c r="AE160" s="479"/>
      <c r="AF160"/>
      <c r="AG160"/>
      <c r="AH160"/>
      <c r="AI160"/>
      <c r="AJ160" s="344"/>
      <c r="AK160" s="344"/>
      <c r="AL160" s="344"/>
      <c r="AM160" s="344"/>
      <c r="AN160" s="344"/>
      <c r="AO160" s="344"/>
      <c r="AP160" s="344"/>
      <c r="AQ160" s="344"/>
      <c r="AR160" s="329"/>
      <c r="AS160" s="329"/>
      <c r="AT160" s="329"/>
      <c r="AU160" s="329"/>
      <c r="AV160" s="329"/>
      <c r="AW160" s="329"/>
      <c r="AX160" s="329"/>
      <c r="AY160" s="329"/>
      <c r="AZ160" s="329"/>
      <c r="BA160" s="329"/>
      <c r="BB160" s="329"/>
      <c r="BC160" s="329"/>
      <c r="BD160" s="329"/>
      <c r="BE160" s="329"/>
      <c r="BF160" s="329"/>
      <c r="BG160" s="329"/>
      <c r="BH160" s="329"/>
      <c r="BI160" s="329"/>
      <c r="BJ160" s="329"/>
      <c r="BK160" s="329"/>
      <c r="BL160" s="329"/>
      <c r="BM160" s="329"/>
      <c r="BN160" s="329"/>
      <c r="BO160" s="329"/>
      <c r="BP160" s="329"/>
      <c r="BQ160" s="329"/>
      <c r="BR160" s="329"/>
      <c r="BS160" s="329"/>
      <c r="BT160" s="329"/>
      <c r="BU160" s="329"/>
      <c r="BV160" s="329"/>
      <c r="BW160" s="329"/>
      <c r="BX160" s="329"/>
      <c r="BY160" s="329"/>
      <c r="BZ160" s="329"/>
      <c r="CA160" s="329"/>
      <c r="CB160" s="329"/>
      <c r="CC160" s="329"/>
      <c r="CD160" s="329"/>
      <c r="CE160" s="329"/>
      <c r="CF160" s="329"/>
      <c r="CG160" s="329"/>
      <c r="CH160" s="329"/>
      <c r="CI160" s="329"/>
      <c r="CJ160" s="329"/>
      <c r="CK160" s="329"/>
      <c r="CL160" s="329"/>
      <c r="CM160" s="329"/>
      <c r="CN160" s="329"/>
      <c r="CO160" s="329"/>
      <c r="CP160" s="329"/>
      <c r="CQ160" s="329"/>
      <c r="CR160" s="329"/>
      <c r="CS160" s="329"/>
      <c r="CT160" s="329"/>
      <c r="CU160" s="329"/>
      <c r="CV160" s="329"/>
      <c r="CW160" s="329"/>
      <c r="CX160" s="329"/>
      <c r="CY160" s="329"/>
      <c r="CZ160" s="329"/>
      <c r="DA160" s="329"/>
      <c r="DB160" s="329"/>
      <c r="DC160" s="329"/>
      <c r="DD160" s="329"/>
      <c r="DE160" s="329"/>
      <c r="DF160" s="329"/>
      <c r="DG160" s="329"/>
      <c r="DH160" s="329"/>
      <c r="DI160" s="329"/>
      <c r="DJ160" s="329"/>
      <c r="DK160" s="329"/>
      <c r="DL160" s="329"/>
      <c r="DM160" s="329"/>
      <c r="DN160" s="329"/>
      <c r="DO160" s="329"/>
      <c r="DP160" s="329"/>
      <c r="DQ160" s="329"/>
    </row>
    <row r="161" spans="1:121" s="57" customFormat="1" ht="30.75" customHeight="1" x14ac:dyDescent="0.25">
      <c r="A161" s="53">
        <v>230</v>
      </c>
      <c r="B161" s="111">
        <v>3412</v>
      </c>
      <c r="C161" s="56">
        <v>6121</v>
      </c>
      <c r="D161" s="522">
        <v>8200</v>
      </c>
      <c r="E161" s="523" t="s">
        <v>167</v>
      </c>
      <c r="F161" s="450" t="s">
        <v>112</v>
      </c>
      <c r="G161" s="409">
        <v>400</v>
      </c>
      <c r="H161" s="409">
        <v>2017</v>
      </c>
      <c r="I161" s="524">
        <v>2018</v>
      </c>
      <c r="J161" s="195">
        <f t="shared" ref="J161:J167" si="95">K161+L161+M161+SUM(R161:AA161)</f>
        <v>25249</v>
      </c>
      <c r="K161" s="525">
        <v>0</v>
      </c>
      <c r="L161" s="196">
        <v>0</v>
      </c>
      <c r="M161" s="197">
        <f t="shared" si="94"/>
        <v>10249</v>
      </c>
      <c r="N161" s="198">
        <v>249</v>
      </c>
      <c r="O161" s="199">
        <v>5000</v>
      </c>
      <c r="P161" s="200">
        <v>0</v>
      </c>
      <c r="Q161" s="196">
        <v>5000</v>
      </c>
      <c r="R161" s="201">
        <v>15000</v>
      </c>
      <c r="S161" s="200">
        <v>0</v>
      </c>
      <c r="T161" s="202">
        <v>0</v>
      </c>
      <c r="U161" s="203">
        <v>0</v>
      </c>
      <c r="V161" s="200">
        <v>0</v>
      </c>
      <c r="W161" s="196">
        <v>0</v>
      </c>
      <c r="X161" s="201">
        <v>0</v>
      </c>
      <c r="Y161" s="200">
        <v>0</v>
      </c>
      <c r="Z161" s="202">
        <v>0</v>
      </c>
      <c r="AA161" s="204">
        <v>0</v>
      </c>
      <c r="AB161" s="479"/>
      <c r="AC161" s="479"/>
      <c r="AD161" s="479"/>
      <c r="AE161" s="479"/>
      <c r="AF161"/>
      <c r="AG161"/>
      <c r="AH161"/>
      <c r="AI161"/>
      <c r="AJ161" s="344"/>
      <c r="AK161" s="344"/>
      <c r="AL161" s="344"/>
      <c r="AM161" s="344"/>
      <c r="AN161" s="344"/>
      <c r="AO161" s="344"/>
      <c r="AP161" s="344"/>
      <c r="AQ161" s="344"/>
      <c r="AR161" s="329"/>
      <c r="AS161" s="329"/>
      <c r="AT161" s="329"/>
      <c r="AU161" s="329"/>
      <c r="AV161" s="329"/>
      <c r="AW161" s="329"/>
      <c r="AX161" s="329"/>
      <c r="AY161" s="329"/>
      <c r="AZ161" s="329"/>
      <c r="BA161" s="329"/>
      <c r="BB161" s="329"/>
      <c r="BC161" s="329"/>
      <c r="BD161" s="329"/>
      <c r="BE161" s="329"/>
      <c r="BF161" s="329"/>
      <c r="BG161" s="329"/>
      <c r="BH161" s="329"/>
      <c r="BI161" s="329"/>
      <c r="BJ161" s="329"/>
      <c r="BK161" s="329"/>
      <c r="BL161" s="329"/>
      <c r="BM161" s="329"/>
      <c r="BN161" s="329"/>
      <c r="BO161" s="329"/>
      <c r="BP161" s="329"/>
      <c r="BQ161" s="329"/>
      <c r="BR161" s="329"/>
      <c r="BS161" s="329"/>
      <c r="BT161" s="329"/>
      <c r="BU161" s="329"/>
      <c r="BV161" s="329"/>
      <c r="BW161" s="329"/>
      <c r="BX161" s="329"/>
      <c r="BY161" s="329"/>
      <c r="BZ161" s="329"/>
      <c r="CA161" s="329"/>
      <c r="CB161" s="329"/>
      <c r="CC161" s="329"/>
      <c r="CD161" s="329"/>
      <c r="CE161" s="329"/>
      <c r="CF161" s="329"/>
      <c r="CG161" s="329"/>
      <c r="CH161" s="329"/>
      <c r="CI161" s="329"/>
      <c r="CJ161" s="329"/>
      <c r="CK161" s="329"/>
      <c r="CL161" s="329"/>
      <c r="CM161" s="329"/>
      <c r="CN161" s="329"/>
      <c r="CO161" s="329"/>
      <c r="CP161" s="329"/>
      <c r="CQ161" s="329"/>
      <c r="CR161" s="329"/>
      <c r="CS161" s="329"/>
      <c r="CT161" s="329"/>
      <c r="CU161" s="329"/>
      <c r="CV161" s="329"/>
      <c r="CW161" s="329"/>
      <c r="CX161" s="329"/>
      <c r="CY161" s="329"/>
      <c r="CZ161" s="329"/>
      <c r="DA161" s="329"/>
      <c r="DB161" s="329"/>
      <c r="DC161" s="329"/>
      <c r="DD161" s="329"/>
      <c r="DE161" s="329"/>
      <c r="DF161" s="329"/>
      <c r="DG161" s="329"/>
      <c r="DH161" s="329"/>
      <c r="DI161" s="329"/>
      <c r="DJ161" s="329"/>
      <c r="DK161" s="329"/>
      <c r="DL161" s="329"/>
      <c r="DM161" s="329"/>
      <c r="DN161" s="329"/>
      <c r="DO161" s="329"/>
      <c r="DP161" s="329"/>
      <c r="DQ161" s="329"/>
    </row>
    <row r="162" spans="1:121" s="365" customFormat="1" ht="30.75" customHeight="1" x14ac:dyDescent="0.25">
      <c r="A162" s="832">
        <v>230</v>
      </c>
      <c r="B162" s="490">
        <v>3412</v>
      </c>
      <c r="C162" s="874"/>
      <c r="D162" s="468"/>
      <c r="E162" s="469" t="s">
        <v>265</v>
      </c>
      <c r="F162" s="470" t="s">
        <v>119</v>
      </c>
      <c r="G162" s="471">
        <v>400</v>
      </c>
      <c r="H162" s="471">
        <v>2017</v>
      </c>
      <c r="I162" s="472">
        <v>2020</v>
      </c>
      <c r="J162" s="363">
        <f t="shared" ref="J162" si="96">K162+L162+M162+SUM(R162:AA162)</f>
        <v>66000</v>
      </c>
      <c r="K162" s="807">
        <v>0</v>
      </c>
      <c r="L162" s="808">
        <v>0</v>
      </c>
      <c r="M162" s="55">
        <f t="shared" si="94"/>
        <v>0</v>
      </c>
      <c r="N162" s="95">
        <v>0</v>
      </c>
      <c r="O162" s="474">
        <v>0</v>
      </c>
      <c r="P162" s="809">
        <v>0</v>
      </c>
      <c r="Q162" s="875">
        <v>0</v>
      </c>
      <c r="R162" s="97">
        <v>1000</v>
      </c>
      <c r="S162" s="809">
        <v>0</v>
      </c>
      <c r="T162" s="810">
        <v>0</v>
      </c>
      <c r="U162" s="99">
        <v>25000</v>
      </c>
      <c r="V162" s="809">
        <v>0</v>
      </c>
      <c r="W162" s="808">
        <v>0</v>
      </c>
      <c r="X162" s="97">
        <v>40000</v>
      </c>
      <c r="Y162" s="809">
        <v>0</v>
      </c>
      <c r="Z162" s="810">
        <v>0</v>
      </c>
      <c r="AA162" s="611">
        <v>0</v>
      </c>
      <c r="AB162" s="479"/>
      <c r="AC162" s="479"/>
      <c r="AD162" s="479"/>
      <c r="AE162" s="479"/>
      <c r="AF162"/>
      <c r="AG162"/>
      <c r="AH162"/>
      <c r="AI162"/>
      <c r="AJ162" s="344"/>
      <c r="AK162" s="344"/>
      <c r="AL162" s="344"/>
      <c r="AM162" s="344"/>
      <c r="AN162" s="344"/>
      <c r="AO162" s="344"/>
      <c r="AP162" s="344"/>
      <c r="AQ162" s="344"/>
      <c r="AR162" s="329"/>
      <c r="AS162" s="329"/>
      <c r="AT162" s="329"/>
      <c r="AU162" s="329"/>
      <c r="AV162" s="329"/>
      <c r="AW162" s="329"/>
      <c r="AX162" s="329"/>
      <c r="AY162" s="329"/>
      <c r="AZ162" s="329"/>
      <c r="BA162" s="329"/>
      <c r="BB162" s="329"/>
      <c r="BC162" s="329"/>
      <c r="BD162" s="329"/>
      <c r="BE162" s="329"/>
      <c r="BF162" s="329"/>
      <c r="BG162" s="329"/>
      <c r="BH162" s="329"/>
      <c r="BI162" s="329"/>
      <c r="BJ162" s="329"/>
      <c r="BK162" s="329"/>
      <c r="BL162" s="329"/>
      <c r="BM162" s="329"/>
      <c r="BN162" s="329"/>
      <c r="BO162" s="329"/>
      <c r="BP162" s="329"/>
      <c r="BQ162" s="329"/>
      <c r="BR162" s="329"/>
      <c r="BS162" s="329"/>
      <c r="BT162" s="329"/>
      <c r="BU162" s="329"/>
      <c r="BV162" s="329"/>
      <c r="BW162" s="329"/>
      <c r="BX162" s="329"/>
      <c r="BY162" s="329"/>
      <c r="BZ162" s="329"/>
      <c r="CA162" s="329"/>
      <c r="CB162" s="329"/>
      <c r="CC162" s="329"/>
      <c r="CD162" s="329"/>
      <c r="CE162" s="329"/>
      <c r="CF162" s="329"/>
      <c r="CG162" s="329"/>
      <c r="CH162" s="329"/>
      <c r="CI162" s="329"/>
      <c r="CJ162" s="329"/>
      <c r="CK162" s="329"/>
      <c r="CL162" s="329"/>
      <c r="CM162" s="329"/>
      <c r="CN162" s="329"/>
      <c r="CO162" s="329"/>
      <c r="CP162" s="329"/>
      <c r="CQ162" s="329"/>
      <c r="CR162" s="329"/>
      <c r="CS162" s="329"/>
      <c r="CT162" s="329"/>
      <c r="CU162" s="329"/>
      <c r="CV162" s="329"/>
      <c r="CW162" s="329"/>
      <c r="CX162" s="329"/>
      <c r="CY162" s="329"/>
      <c r="CZ162" s="329"/>
      <c r="DA162" s="329"/>
      <c r="DB162" s="329"/>
      <c r="DC162" s="329"/>
      <c r="DD162" s="329"/>
      <c r="DE162" s="329"/>
      <c r="DF162" s="329"/>
      <c r="DG162" s="329"/>
      <c r="DH162" s="329"/>
      <c r="DI162" s="329"/>
      <c r="DJ162" s="329"/>
      <c r="DK162" s="329"/>
      <c r="DL162" s="329"/>
      <c r="DM162" s="329"/>
      <c r="DN162" s="329"/>
      <c r="DO162" s="329"/>
      <c r="DP162" s="329"/>
      <c r="DQ162" s="329"/>
    </row>
    <row r="163" spans="1:121" s="365" customFormat="1" ht="30.75" customHeight="1" x14ac:dyDescent="0.25">
      <c r="A163" s="57">
        <v>230</v>
      </c>
      <c r="B163" s="85">
        <v>3522</v>
      </c>
      <c r="C163" s="56">
        <v>6121</v>
      </c>
      <c r="D163" s="649">
        <v>6207</v>
      </c>
      <c r="E163" s="331" t="s">
        <v>168</v>
      </c>
      <c r="F163" s="332" t="s">
        <v>36</v>
      </c>
      <c r="G163" s="333">
        <v>400</v>
      </c>
      <c r="H163" s="333">
        <v>2014</v>
      </c>
      <c r="I163" s="334">
        <v>2018</v>
      </c>
      <c r="J163" s="574">
        <f t="shared" si="95"/>
        <v>31000</v>
      </c>
      <c r="K163" s="335">
        <v>0</v>
      </c>
      <c r="L163" s="336">
        <v>0</v>
      </c>
      <c r="M163" s="371">
        <f>N163+O163+P163+Q163</f>
        <v>1000</v>
      </c>
      <c r="N163" s="337">
        <v>0</v>
      </c>
      <c r="O163" s="338">
        <v>1000</v>
      </c>
      <c r="P163" s="339">
        <v>0</v>
      </c>
      <c r="Q163" s="336">
        <v>0</v>
      </c>
      <c r="R163" s="340">
        <v>25000</v>
      </c>
      <c r="S163" s="339">
        <v>0</v>
      </c>
      <c r="T163" s="341">
        <v>0</v>
      </c>
      <c r="U163" s="342">
        <v>5000</v>
      </c>
      <c r="V163" s="339">
        <v>0</v>
      </c>
      <c r="W163" s="336">
        <v>0</v>
      </c>
      <c r="X163" s="340">
        <v>0</v>
      </c>
      <c r="Y163" s="339">
        <v>0</v>
      </c>
      <c r="Z163" s="341">
        <v>0</v>
      </c>
      <c r="AA163" s="343">
        <v>0</v>
      </c>
      <c r="AB163"/>
      <c r="AC163"/>
      <c r="AD163"/>
      <c r="AE163"/>
      <c r="AF163"/>
      <c r="AG163"/>
      <c r="AH163"/>
      <c r="AI163"/>
      <c r="AJ163" s="344"/>
      <c r="AK163" s="344"/>
      <c r="AL163" s="344"/>
      <c r="AM163" s="344"/>
      <c r="AN163" s="344"/>
      <c r="AO163" s="344"/>
      <c r="AP163" s="344"/>
      <c r="AQ163" s="344"/>
      <c r="AR163" s="329"/>
      <c r="AS163" s="329"/>
      <c r="AT163" s="329"/>
      <c r="AU163" s="329"/>
      <c r="AV163" s="329"/>
      <c r="AW163" s="329"/>
      <c r="AX163" s="329"/>
      <c r="AY163" s="329"/>
      <c r="AZ163" s="329"/>
      <c r="BA163" s="329"/>
      <c r="BB163" s="329"/>
      <c r="BC163" s="329"/>
      <c r="BD163" s="329"/>
      <c r="BE163" s="329"/>
      <c r="BF163" s="329"/>
      <c r="BG163" s="329"/>
      <c r="BH163" s="329"/>
      <c r="BI163" s="329"/>
      <c r="BJ163" s="329"/>
      <c r="BK163" s="329"/>
      <c r="BL163" s="329"/>
      <c r="BM163" s="329"/>
      <c r="BN163" s="329"/>
      <c r="BO163" s="329"/>
      <c r="BP163" s="329"/>
      <c r="BQ163" s="329"/>
      <c r="BR163" s="329"/>
      <c r="BS163" s="329"/>
      <c r="BT163" s="329"/>
      <c r="BU163" s="329"/>
      <c r="BV163" s="329"/>
      <c r="BW163" s="329"/>
      <c r="BX163" s="329"/>
      <c r="BY163" s="329"/>
      <c r="BZ163" s="329"/>
      <c r="CA163" s="329"/>
      <c r="CB163" s="329"/>
      <c r="CC163" s="329"/>
      <c r="CD163" s="329"/>
      <c r="CE163" s="329"/>
      <c r="CF163" s="329"/>
      <c r="CG163" s="329"/>
      <c r="CH163" s="329"/>
      <c r="CI163" s="329"/>
      <c r="CJ163" s="329"/>
      <c r="CK163" s="329"/>
      <c r="CL163" s="329"/>
      <c r="CM163" s="329"/>
      <c r="CN163" s="329"/>
      <c r="CO163" s="329"/>
      <c r="CP163" s="329"/>
      <c r="CQ163" s="329"/>
      <c r="CR163" s="329"/>
      <c r="CS163" s="329"/>
      <c r="CT163" s="329"/>
      <c r="CU163" s="329"/>
      <c r="CV163" s="329"/>
      <c r="CW163" s="329"/>
      <c r="CX163" s="329"/>
      <c r="CY163" s="329"/>
      <c r="CZ163" s="329"/>
      <c r="DA163" s="329"/>
      <c r="DB163" s="329"/>
      <c r="DC163" s="329"/>
      <c r="DD163" s="329"/>
      <c r="DE163" s="329"/>
      <c r="DF163" s="329"/>
      <c r="DG163" s="329"/>
      <c r="DH163" s="329"/>
      <c r="DI163" s="329"/>
      <c r="DJ163" s="329"/>
      <c r="DK163" s="329"/>
      <c r="DL163" s="329"/>
      <c r="DM163" s="329"/>
      <c r="DN163" s="329"/>
      <c r="DO163" s="329"/>
      <c r="DP163" s="329"/>
      <c r="DQ163" s="329"/>
    </row>
    <row r="164" spans="1:121" s="57" customFormat="1" ht="30.75" customHeight="1" x14ac:dyDescent="0.25">
      <c r="A164" s="57">
        <v>230</v>
      </c>
      <c r="B164" s="85">
        <v>3529</v>
      </c>
      <c r="C164" s="56">
        <v>6121</v>
      </c>
      <c r="D164" s="330">
        <v>6043</v>
      </c>
      <c r="E164" s="331" t="s">
        <v>169</v>
      </c>
      <c r="F164" s="218" t="s">
        <v>84</v>
      </c>
      <c r="G164" s="126">
        <v>400</v>
      </c>
      <c r="H164" s="126">
        <v>2012</v>
      </c>
      <c r="I164" s="551">
        <v>2016</v>
      </c>
      <c r="J164" s="574">
        <f t="shared" si="95"/>
        <v>3658</v>
      </c>
      <c r="K164" s="571">
        <v>2185</v>
      </c>
      <c r="L164" s="618">
        <v>0</v>
      </c>
      <c r="M164" s="371">
        <f>N164+O164+P164+Q164</f>
        <v>1473</v>
      </c>
      <c r="N164" s="617">
        <v>1473</v>
      </c>
      <c r="O164" s="47">
        <v>0</v>
      </c>
      <c r="P164" s="572">
        <v>0</v>
      </c>
      <c r="Q164" s="618">
        <v>0</v>
      </c>
      <c r="R164" s="265">
        <v>0</v>
      </c>
      <c r="S164" s="572">
        <v>0</v>
      </c>
      <c r="T164" s="618">
        <v>0</v>
      </c>
      <c r="U164" s="265">
        <v>0</v>
      </c>
      <c r="V164" s="572">
        <v>0</v>
      </c>
      <c r="W164" s="618">
        <v>0</v>
      </c>
      <c r="X164" s="265">
        <v>0</v>
      </c>
      <c r="Y164" s="572">
        <v>0</v>
      </c>
      <c r="Z164" s="618">
        <v>0</v>
      </c>
      <c r="AA164" s="574">
        <v>0</v>
      </c>
      <c r="AB164"/>
      <c r="AC164"/>
      <c r="AD164"/>
      <c r="AE164"/>
      <c r="AF164"/>
      <c r="AG164"/>
      <c r="AH164"/>
      <c r="AI164"/>
      <c r="AJ164" s="344"/>
      <c r="AK164" s="344"/>
      <c r="AL164" s="344"/>
      <c r="AM164" s="344"/>
      <c r="AN164" s="344"/>
      <c r="AO164" s="344"/>
      <c r="AP164" s="344"/>
      <c r="AQ164" s="344"/>
      <c r="AR164" s="329"/>
      <c r="AS164" s="329"/>
      <c r="AT164" s="329"/>
      <c r="AU164" s="329"/>
      <c r="AV164" s="329"/>
      <c r="AW164" s="329"/>
      <c r="AX164" s="329"/>
      <c r="AY164" s="329"/>
      <c r="AZ164" s="329"/>
      <c r="BA164" s="329"/>
      <c r="BB164" s="329"/>
      <c r="BC164" s="329"/>
      <c r="BD164" s="329"/>
      <c r="BE164" s="329"/>
      <c r="BF164" s="329"/>
      <c r="BG164" s="329"/>
      <c r="BH164" s="329"/>
      <c r="BI164" s="329"/>
      <c r="BJ164" s="329"/>
      <c r="BK164" s="329"/>
      <c r="BL164" s="329"/>
      <c r="BM164" s="329"/>
      <c r="BN164" s="329"/>
      <c r="BO164" s="329"/>
      <c r="BP164" s="329"/>
      <c r="BQ164" s="329"/>
      <c r="BR164" s="329"/>
      <c r="BS164" s="329"/>
      <c r="BT164" s="329"/>
      <c r="BU164" s="329"/>
      <c r="BV164" s="329"/>
      <c r="BW164" s="329"/>
      <c r="BX164" s="329"/>
      <c r="BY164" s="329"/>
      <c r="BZ164" s="329"/>
      <c r="CA164" s="329"/>
      <c r="CB164" s="329"/>
      <c r="CC164" s="329"/>
      <c r="CD164" s="329"/>
      <c r="CE164" s="329"/>
      <c r="CF164" s="329"/>
      <c r="CG164" s="329"/>
      <c r="CH164" s="329"/>
      <c r="CI164" s="329"/>
      <c r="CJ164" s="329"/>
      <c r="CK164" s="329"/>
      <c r="CL164" s="329"/>
      <c r="CM164" s="329"/>
      <c r="CN164" s="329"/>
      <c r="CO164" s="329"/>
      <c r="CP164" s="329"/>
      <c r="CQ164" s="329"/>
      <c r="CR164" s="329"/>
      <c r="CS164" s="329"/>
      <c r="CT164" s="329"/>
      <c r="CU164" s="329"/>
      <c r="CV164" s="329"/>
      <c r="CW164" s="329"/>
      <c r="CX164" s="329"/>
      <c r="CY164" s="329"/>
      <c r="CZ164" s="329"/>
      <c r="DA164" s="329"/>
      <c r="DB164" s="329"/>
      <c r="DC164" s="329"/>
      <c r="DD164" s="329"/>
      <c r="DE164" s="329"/>
      <c r="DF164" s="329"/>
      <c r="DG164" s="329"/>
      <c r="DH164" s="329"/>
      <c r="DI164" s="329"/>
      <c r="DJ164" s="329"/>
      <c r="DK164" s="329"/>
      <c r="DL164" s="329"/>
      <c r="DM164" s="329"/>
      <c r="DN164" s="329"/>
      <c r="DO164" s="329"/>
      <c r="DP164" s="329"/>
      <c r="DQ164" s="329"/>
    </row>
    <row r="165" spans="1:121" ht="25.5" customHeight="1" x14ac:dyDescent="0.25">
      <c r="A165" s="365">
        <v>230</v>
      </c>
      <c r="B165" s="85">
        <v>3529</v>
      </c>
      <c r="C165" s="56">
        <v>6121</v>
      </c>
      <c r="D165" s="468">
        <v>6048</v>
      </c>
      <c r="E165" s="448" t="s">
        <v>170</v>
      </c>
      <c r="F165" s="358" t="s">
        <v>84</v>
      </c>
      <c r="G165" s="359">
        <v>400</v>
      </c>
      <c r="H165" s="359">
        <v>2016</v>
      </c>
      <c r="I165" s="360">
        <v>2019</v>
      </c>
      <c r="J165" s="363">
        <f t="shared" si="95"/>
        <v>102700</v>
      </c>
      <c r="K165" s="645">
        <v>0</v>
      </c>
      <c r="L165" s="534">
        <v>300</v>
      </c>
      <c r="M165" s="55">
        <f>N165+O165+P165+Q165</f>
        <v>4700</v>
      </c>
      <c r="N165" s="530">
        <v>2700</v>
      </c>
      <c r="O165" s="414">
        <v>0</v>
      </c>
      <c r="P165" s="531">
        <v>0</v>
      </c>
      <c r="Q165" s="532">
        <v>2000</v>
      </c>
      <c r="R165" s="533">
        <v>80000</v>
      </c>
      <c r="S165" s="531">
        <v>0</v>
      </c>
      <c r="T165" s="534">
        <v>0</v>
      </c>
      <c r="U165" s="533">
        <v>17700</v>
      </c>
      <c r="V165" s="531">
        <v>0</v>
      </c>
      <c r="W165" s="534">
        <v>0</v>
      </c>
      <c r="X165" s="533">
        <v>0</v>
      </c>
      <c r="Y165" s="531">
        <v>0</v>
      </c>
      <c r="Z165" s="534">
        <v>0</v>
      </c>
      <c r="AA165" s="363">
        <v>0</v>
      </c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344"/>
      <c r="AP165" s="344"/>
      <c r="AQ165" s="344"/>
      <c r="AR165" s="344"/>
      <c r="AS165" s="344"/>
      <c r="AT165" s="344"/>
      <c r="AU165" s="344"/>
      <c r="AV165" s="344"/>
      <c r="AW165" s="344"/>
      <c r="AX165" s="344"/>
      <c r="AY165" s="344"/>
      <c r="AZ165" s="344"/>
      <c r="BA165" s="344"/>
      <c r="BB165" s="344"/>
      <c r="BC165" s="344"/>
      <c r="BD165" s="344"/>
      <c r="BE165" s="344"/>
      <c r="BF165" s="344"/>
      <c r="BG165" s="344"/>
      <c r="BH165" s="344"/>
      <c r="BI165" s="344"/>
      <c r="BJ165" s="344"/>
      <c r="BK165" s="344"/>
      <c r="BL165" s="344"/>
      <c r="BM165" s="344"/>
      <c r="BN165" s="344"/>
      <c r="BO165" s="344"/>
      <c r="BP165" s="344"/>
      <c r="BQ165" s="344"/>
      <c r="BR165" s="344"/>
      <c r="BS165" s="344"/>
      <c r="BT165" s="344"/>
      <c r="BU165" s="344"/>
      <c r="BV165" s="344"/>
      <c r="BW165" s="344"/>
      <c r="BX165" s="344"/>
      <c r="BY165" s="344"/>
      <c r="BZ165" s="344"/>
      <c r="CA165" s="344"/>
      <c r="CB165" s="344"/>
      <c r="CC165" s="344"/>
      <c r="CD165" s="344"/>
      <c r="CE165" s="344"/>
      <c r="CF165" s="344"/>
      <c r="CG165" s="344"/>
      <c r="CH165" s="344"/>
      <c r="CI165" s="344"/>
      <c r="CJ165" s="344"/>
      <c r="CK165" s="344"/>
      <c r="CL165" s="344"/>
      <c r="CM165" s="344"/>
      <c r="CN165" s="344"/>
      <c r="CO165" s="344"/>
      <c r="CP165" s="344"/>
      <c r="CQ165" s="344"/>
      <c r="CR165" s="344"/>
      <c r="CS165" s="344"/>
      <c r="CT165" s="344"/>
      <c r="CU165" s="344"/>
      <c r="CV165" s="344"/>
      <c r="CW165" s="344"/>
      <c r="CX165" s="344"/>
      <c r="CY165" s="344"/>
      <c r="CZ165" s="344"/>
      <c r="DA165" s="344"/>
      <c r="DB165" s="344"/>
      <c r="DC165" s="344"/>
      <c r="DD165" s="344"/>
      <c r="DE165" s="344"/>
      <c r="DF165" s="344"/>
      <c r="DG165" s="344"/>
      <c r="DH165" s="344"/>
      <c r="DI165" s="344"/>
      <c r="DJ165" s="344"/>
      <c r="DK165" s="344"/>
      <c r="DL165" s="344"/>
      <c r="DM165" s="344"/>
      <c r="DN165" s="344"/>
      <c r="DO165" s="344"/>
      <c r="DP165" s="344"/>
      <c r="DQ165" s="344"/>
    </row>
    <row r="166" spans="1:121" ht="25.5" customHeight="1" x14ac:dyDescent="0.25">
      <c r="A166" s="57">
        <v>230</v>
      </c>
      <c r="B166" s="111">
        <v>3612</v>
      </c>
      <c r="C166" s="56">
        <v>6121</v>
      </c>
      <c r="D166" s="646">
        <v>2010</v>
      </c>
      <c r="E166" s="477" t="s">
        <v>171</v>
      </c>
      <c r="F166" s="332" t="s">
        <v>36</v>
      </c>
      <c r="G166" s="333">
        <v>400</v>
      </c>
      <c r="H166" s="333">
        <v>2016</v>
      </c>
      <c r="I166" s="334">
        <v>2019</v>
      </c>
      <c r="J166" s="574">
        <f t="shared" si="95"/>
        <v>37021</v>
      </c>
      <c r="K166" s="335">
        <v>0</v>
      </c>
      <c r="L166" s="336">
        <v>213</v>
      </c>
      <c r="M166" s="371">
        <f>SUM(N166:Q166)</f>
        <v>1808</v>
      </c>
      <c r="N166" s="337">
        <v>1808</v>
      </c>
      <c r="O166" s="338">
        <v>0</v>
      </c>
      <c r="P166" s="339">
        <v>0</v>
      </c>
      <c r="Q166" s="647">
        <v>0</v>
      </c>
      <c r="R166" s="648">
        <v>35000</v>
      </c>
      <c r="S166" s="339">
        <v>0</v>
      </c>
      <c r="T166" s="339">
        <v>0</v>
      </c>
      <c r="U166" s="648">
        <v>0</v>
      </c>
      <c r="V166" s="339">
        <v>0</v>
      </c>
      <c r="W166" s="339">
        <v>0</v>
      </c>
      <c r="X166" s="648">
        <v>0</v>
      </c>
      <c r="Y166" s="339">
        <v>0</v>
      </c>
      <c r="Z166" s="336">
        <v>0</v>
      </c>
      <c r="AA166" s="574">
        <v>0</v>
      </c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344"/>
      <c r="AP166" s="344"/>
      <c r="AQ166" s="344"/>
      <c r="AR166" s="344"/>
      <c r="AS166" s="344"/>
      <c r="AT166" s="344"/>
      <c r="AU166" s="344"/>
      <c r="AV166" s="344"/>
      <c r="AW166" s="344"/>
      <c r="AX166" s="344"/>
      <c r="AY166" s="344"/>
      <c r="AZ166" s="344"/>
      <c r="BA166" s="344"/>
      <c r="BB166" s="344"/>
      <c r="BC166" s="344"/>
      <c r="BD166" s="344"/>
      <c r="BE166" s="344"/>
      <c r="BF166" s="344"/>
      <c r="BG166" s="344"/>
      <c r="BH166" s="344"/>
      <c r="BI166" s="344"/>
      <c r="BJ166" s="344"/>
      <c r="BK166" s="344"/>
      <c r="BL166" s="344"/>
      <c r="BM166" s="344"/>
      <c r="BN166" s="344"/>
      <c r="BO166" s="344"/>
      <c r="BP166" s="344"/>
      <c r="BQ166" s="344"/>
      <c r="BR166" s="344"/>
      <c r="BS166" s="344"/>
      <c r="BT166" s="344"/>
      <c r="BU166" s="344"/>
      <c r="BV166" s="344"/>
      <c r="BW166" s="344"/>
      <c r="BX166" s="344"/>
      <c r="BY166" s="344"/>
      <c r="BZ166" s="344"/>
      <c r="CA166" s="344"/>
      <c r="CB166" s="344"/>
      <c r="CC166" s="344"/>
      <c r="CD166" s="344"/>
      <c r="CE166" s="344"/>
      <c r="CF166" s="344"/>
      <c r="CG166" s="344"/>
      <c r="CH166" s="344"/>
      <c r="CI166" s="344"/>
      <c r="CJ166" s="344"/>
      <c r="CK166" s="344"/>
      <c r="CL166" s="344"/>
      <c r="CM166" s="344"/>
      <c r="CN166" s="344"/>
      <c r="CO166" s="344"/>
      <c r="CP166" s="344"/>
      <c r="CQ166" s="344"/>
      <c r="CR166" s="344"/>
      <c r="CS166" s="344"/>
      <c r="CT166" s="344"/>
      <c r="CU166" s="344"/>
      <c r="CV166" s="344"/>
      <c r="CW166" s="344"/>
      <c r="CX166" s="344"/>
      <c r="CY166" s="344"/>
      <c r="CZ166" s="344"/>
      <c r="DA166" s="344"/>
      <c r="DB166" s="344"/>
      <c r="DC166" s="344"/>
      <c r="DD166" s="344"/>
      <c r="DE166" s="344"/>
      <c r="DF166" s="344"/>
      <c r="DG166" s="344"/>
      <c r="DH166" s="344"/>
      <c r="DI166" s="344"/>
      <c r="DJ166" s="344"/>
      <c r="DK166" s="344"/>
      <c r="DL166" s="344"/>
      <c r="DM166" s="344"/>
      <c r="DN166" s="344"/>
      <c r="DO166" s="344"/>
      <c r="DP166" s="344"/>
      <c r="DQ166" s="344"/>
    </row>
    <row r="167" spans="1:121" ht="25.5" customHeight="1" x14ac:dyDescent="0.25">
      <c r="A167" s="33">
        <v>230</v>
      </c>
      <c r="B167" s="67">
        <v>3631</v>
      </c>
      <c r="C167" s="44">
        <v>6121</v>
      </c>
      <c r="D167" s="535">
        <v>4042</v>
      </c>
      <c r="E167" s="535" t="s">
        <v>172</v>
      </c>
      <c r="F167" s="218"/>
      <c r="G167" s="126">
        <v>400</v>
      </c>
      <c r="H167" s="126">
        <v>2015</v>
      </c>
      <c r="I167" s="219">
        <v>2016</v>
      </c>
      <c r="J167" s="45">
        <f t="shared" si="95"/>
        <v>5758</v>
      </c>
      <c r="K167" s="537">
        <v>0</v>
      </c>
      <c r="L167" s="538">
        <v>1631</v>
      </c>
      <c r="M167" s="371">
        <f>SUM(N167:Q167)</f>
        <v>4127</v>
      </c>
      <c r="N167" s="337">
        <v>2127</v>
      </c>
      <c r="O167" s="539">
        <v>2000</v>
      </c>
      <c r="P167" s="540">
        <v>0</v>
      </c>
      <c r="Q167" s="393">
        <v>0</v>
      </c>
      <c r="R167" s="340">
        <v>0</v>
      </c>
      <c r="S167" s="390">
        <v>0</v>
      </c>
      <c r="T167" s="392">
        <v>0</v>
      </c>
      <c r="U167" s="342">
        <v>0</v>
      </c>
      <c r="V167" s="390">
        <v>0</v>
      </c>
      <c r="W167" s="393">
        <v>0</v>
      </c>
      <c r="X167" s="340">
        <v>0</v>
      </c>
      <c r="Y167" s="390">
        <v>0</v>
      </c>
      <c r="Z167" s="392">
        <v>0</v>
      </c>
      <c r="AA167" s="45">
        <v>0</v>
      </c>
      <c r="AB167" s="344"/>
      <c r="AC167" s="344"/>
      <c r="AD167" s="344"/>
      <c r="AE167" s="344"/>
      <c r="AF167" s="344"/>
      <c r="AG167" s="344"/>
      <c r="AH167" s="344"/>
      <c r="AI167" s="344"/>
      <c r="AJ167" s="344"/>
      <c r="AK167" s="344"/>
      <c r="AL167" s="344"/>
      <c r="AM167" s="344"/>
      <c r="AN167" s="344"/>
      <c r="AO167" s="344"/>
      <c r="AP167" s="344"/>
      <c r="AQ167" s="344"/>
      <c r="AR167" s="344"/>
      <c r="AS167" s="344"/>
      <c r="AT167" s="344"/>
      <c r="AU167" s="344"/>
      <c r="AV167" s="344"/>
      <c r="AW167" s="344"/>
      <c r="AX167" s="344"/>
      <c r="AY167" s="344"/>
      <c r="AZ167" s="344"/>
      <c r="BA167" s="344"/>
      <c r="BB167" s="344"/>
      <c r="BC167" s="344"/>
      <c r="BD167" s="344"/>
      <c r="BE167" s="344"/>
      <c r="BF167" s="344"/>
      <c r="BG167" s="344"/>
      <c r="BH167" s="344"/>
      <c r="BI167" s="344"/>
      <c r="BJ167" s="344"/>
      <c r="BK167" s="344"/>
      <c r="BL167" s="344"/>
      <c r="BM167" s="344"/>
      <c r="BN167" s="344"/>
      <c r="BO167" s="344"/>
      <c r="BP167" s="344"/>
      <c r="BQ167" s="344"/>
      <c r="BR167" s="344"/>
      <c r="BS167" s="344"/>
      <c r="BT167" s="344"/>
      <c r="BU167" s="344"/>
      <c r="BV167" s="344"/>
      <c r="BW167" s="344"/>
      <c r="BX167" s="344"/>
      <c r="BY167" s="344"/>
      <c r="BZ167" s="344"/>
      <c r="CA167" s="344"/>
      <c r="CB167" s="344"/>
      <c r="CC167" s="344"/>
      <c r="CD167" s="344"/>
      <c r="CE167" s="344"/>
      <c r="CF167" s="344"/>
      <c r="CG167" s="344"/>
      <c r="CH167" s="344"/>
      <c r="CI167" s="344"/>
      <c r="CJ167" s="344"/>
      <c r="CK167" s="344"/>
      <c r="CL167" s="344"/>
      <c r="CM167" s="344"/>
      <c r="CN167" s="344"/>
      <c r="CO167" s="344"/>
      <c r="CP167" s="344"/>
      <c r="CQ167" s="344"/>
      <c r="CR167" s="344"/>
      <c r="CS167" s="344"/>
      <c r="CT167" s="344"/>
      <c r="CU167" s="344"/>
      <c r="CV167" s="344"/>
      <c r="CW167" s="344"/>
      <c r="CX167" s="344"/>
      <c r="CY167" s="344"/>
      <c r="CZ167" s="344"/>
      <c r="DA167" s="344"/>
      <c r="DB167" s="344"/>
      <c r="DC167" s="344"/>
      <c r="DD167" s="344"/>
      <c r="DE167" s="344"/>
      <c r="DF167" s="344"/>
      <c r="DG167" s="344"/>
      <c r="DH167" s="344"/>
      <c r="DI167" s="344"/>
      <c r="DJ167" s="344"/>
      <c r="DK167" s="344"/>
      <c r="DL167" s="344"/>
      <c r="DM167" s="344"/>
      <c r="DN167" s="344"/>
      <c r="DO167" s="344"/>
      <c r="DP167" s="344"/>
      <c r="DQ167" s="344"/>
    </row>
    <row r="168" spans="1:121" ht="25.5" customHeight="1" x14ac:dyDescent="0.25">
      <c r="A168" s="33">
        <v>230</v>
      </c>
      <c r="B168" s="67">
        <v>3631</v>
      </c>
      <c r="C168" s="44">
        <v>6121</v>
      </c>
      <c r="D168" s="535">
        <v>4098</v>
      </c>
      <c r="E168" s="536" t="s">
        <v>173</v>
      </c>
      <c r="F168" s="218"/>
      <c r="G168" s="126">
        <v>400</v>
      </c>
      <c r="H168" s="126">
        <v>2016</v>
      </c>
      <c r="I168" s="219">
        <v>2016</v>
      </c>
      <c r="J168" s="45">
        <f t="shared" ref="J168:J196" si="97">K168+L168+M168+SUM(R168:AA168)</f>
        <v>1161</v>
      </c>
      <c r="K168" s="537">
        <v>0</v>
      </c>
      <c r="L168" s="538">
        <v>661</v>
      </c>
      <c r="M168" s="371">
        <f t="shared" ref="M168:M196" si="98">SUM(N168:Q168)</f>
        <v>500</v>
      </c>
      <c r="N168" s="337">
        <v>0</v>
      </c>
      <c r="O168" s="539">
        <v>500</v>
      </c>
      <c r="P168" s="540">
        <v>0</v>
      </c>
      <c r="Q168" s="393">
        <v>0</v>
      </c>
      <c r="R168" s="340">
        <v>0</v>
      </c>
      <c r="S168" s="390">
        <v>0</v>
      </c>
      <c r="T168" s="392">
        <v>0</v>
      </c>
      <c r="U168" s="342">
        <v>0</v>
      </c>
      <c r="V168" s="390">
        <v>0</v>
      </c>
      <c r="W168" s="393">
        <v>0</v>
      </c>
      <c r="X168" s="340">
        <v>0</v>
      </c>
      <c r="Y168" s="390">
        <v>0</v>
      </c>
      <c r="Z168" s="392">
        <v>0</v>
      </c>
      <c r="AA168" s="45">
        <v>0</v>
      </c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344"/>
      <c r="AX168" s="344"/>
      <c r="AY168" s="344"/>
      <c r="AZ168" s="344"/>
      <c r="BA168" s="344"/>
      <c r="BB168" s="344"/>
      <c r="BC168" s="344"/>
      <c r="BD168" s="344"/>
      <c r="BE168" s="344"/>
      <c r="BF168" s="344"/>
      <c r="BG168" s="344"/>
      <c r="BH168" s="344"/>
      <c r="BI168" s="344"/>
      <c r="BJ168" s="344"/>
      <c r="BK168" s="344"/>
      <c r="BL168" s="344"/>
      <c r="BM168" s="344"/>
      <c r="BN168" s="344"/>
      <c r="BO168" s="344"/>
      <c r="BP168" s="344"/>
      <c r="BQ168" s="344"/>
      <c r="BR168" s="344"/>
      <c r="BS168" s="344"/>
      <c r="BT168" s="344"/>
      <c r="BU168" s="344"/>
      <c r="BV168" s="344"/>
      <c r="BW168" s="344"/>
      <c r="BX168" s="344"/>
      <c r="BY168" s="344"/>
      <c r="BZ168" s="344"/>
      <c r="CA168" s="344"/>
      <c r="CB168" s="344"/>
      <c r="CC168" s="344"/>
      <c r="CD168" s="344"/>
      <c r="CE168" s="344"/>
      <c r="CF168" s="344"/>
      <c r="CG168" s="344"/>
      <c r="CH168" s="344"/>
      <c r="CI168" s="344"/>
      <c r="CJ168" s="344"/>
      <c r="CK168" s="344"/>
      <c r="CL168" s="344"/>
      <c r="CM168" s="344"/>
      <c r="CN168" s="344"/>
      <c r="CO168" s="344"/>
      <c r="CP168" s="344"/>
      <c r="CQ168" s="344"/>
      <c r="CR168" s="344"/>
      <c r="CS168" s="344"/>
      <c r="CT168" s="344"/>
      <c r="CU168" s="344"/>
      <c r="CV168" s="344"/>
      <c r="CW168" s="344"/>
      <c r="CX168" s="344"/>
      <c r="CY168" s="344"/>
      <c r="CZ168" s="344"/>
      <c r="DA168" s="344"/>
      <c r="DB168" s="344"/>
      <c r="DC168" s="344"/>
      <c r="DD168" s="344"/>
      <c r="DE168" s="344"/>
      <c r="DF168" s="344"/>
      <c r="DG168" s="344"/>
      <c r="DH168" s="344"/>
      <c r="DI168" s="344"/>
      <c r="DJ168" s="344"/>
      <c r="DK168" s="344"/>
      <c r="DL168" s="344"/>
      <c r="DM168" s="344"/>
      <c r="DN168" s="344"/>
      <c r="DO168" s="344"/>
      <c r="DP168" s="344"/>
      <c r="DQ168" s="344"/>
    </row>
    <row r="169" spans="1:121" ht="25.5" customHeight="1" x14ac:dyDescent="0.25">
      <c r="A169" s="33">
        <v>230</v>
      </c>
      <c r="B169" s="67">
        <v>3631</v>
      </c>
      <c r="C169" s="44">
        <v>6121</v>
      </c>
      <c r="D169" s="541">
        <v>4297</v>
      </c>
      <c r="E169" s="81" t="s">
        <v>174</v>
      </c>
      <c r="F169" s="218" t="s">
        <v>49</v>
      </c>
      <c r="G169" s="126">
        <v>400</v>
      </c>
      <c r="H169" s="126">
        <v>2015</v>
      </c>
      <c r="I169" s="219">
        <v>2017</v>
      </c>
      <c r="J169" s="45">
        <f t="shared" si="97"/>
        <v>1105</v>
      </c>
      <c r="K169" s="537">
        <v>105</v>
      </c>
      <c r="L169" s="538">
        <v>0</v>
      </c>
      <c r="M169" s="371">
        <f t="shared" si="98"/>
        <v>1000</v>
      </c>
      <c r="N169" s="337">
        <v>1000</v>
      </c>
      <c r="O169" s="539">
        <v>0</v>
      </c>
      <c r="P169" s="540">
        <v>0</v>
      </c>
      <c r="Q169" s="393">
        <v>0</v>
      </c>
      <c r="R169" s="340">
        <v>0</v>
      </c>
      <c r="S169" s="390">
        <v>0</v>
      </c>
      <c r="T169" s="392">
        <v>0</v>
      </c>
      <c r="U169" s="342">
        <v>0</v>
      </c>
      <c r="V169" s="390">
        <v>0</v>
      </c>
      <c r="W169" s="393">
        <v>0</v>
      </c>
      <c r="X169" s="340">
        <v>0</v>
      </c>
      <c r="Y169" s="390">
        <v>0</v>
      </c>
      <c r="Z169" s="392">
        <v>0</v>
      </c>
      <c r="AA169" s="45">
        <v>0</v>
      </c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344"/>
      <c r="AX169" s="344"/>
      <c r="AY169" s="344"/>
      <c r="AZ169" s="344"/>
      <c r="BA169" s="344"/>
      <c r="BB169" s="344"/>
      <c r="BC169" s="344"/>
      <c r="BD169" s="344"/>
      <c r="BE169" s="344"/>
      <c r="BF169" s="344"/>
      <c r="BG169" s="344"/>
      <c r="BH169" s="344"/>
      <c r="BI169" s="344"/>
      <c r="BJ169" s="344"/>
      <c r="BK169" s="344"/>
      <c r="BL169" s="344"/>
      <c r="BM169" s="344"/>
      <c r="BN169" s="344"/>
      <c r="BO169" s="344"/>
      <c r="BP169" s="344"/>
      <c r="BQ169" s="344"/>
      <c r="BR169" s="344"/>
      <c r="BS169" s="344"/>
      <c r="BT169" s="344"/>
      <c r="BU169" s="344"/>
      <c r="BV169" s="344"/>
      <c r="BW169" s="344"/>
      <c r="BX169" s="344"/>
      <c r="BY169" s="344"/>
      <c r="BZ169" s="344"/>
      <c r="CA169" s="344"/>
      <c r="CB169" s="344"/>
      <c r="CC169" s="344"/>
      <c r="CD169" s="344"/>
      <c r="CE169" s="344"/>
      <c r="CF169" s="344"/>
      <c r="CG169" s="344"/>
      <c r="CH169" s="344"/>
      <c r="CI169" s="344"/>
      <c r="CJ169" s="344"/>
      <c r="CK169" s="344"/>
      <c r="CL169" s="344"/>
      <c r="CM169" s="344"/>
      <c r="CN169" s="344"/>
      <c r="CO169" s="344"/>
      <c r="CP169" s="344"/>
      <c r="CQ169" s="344"/>
      <c r="CR169" s="344"/>
      <c r="CS169" s="344"/>
      <c r="CT169" s="344"/>
      <c r="CU169" s="344"/>
      <c r="CV169" s="344"/>
      <c r="CW169" s="344"/>
      <c r="CX169" s="344"/>
      <c r="CY169" s="344"/>
      <c r="CZ169" s="344"/>
      <c r="DA169" s="344"/>
      <c r="DB169" s="344"/>
      <c r="DC169" s="344"/>
      <c r="DD169" s="344"/>
      <c r="DE169" s="344"/>
      <c r="DF169" s="344"/>
      <c r="DG169" s="344"/>
      <c r="DH169" s="344"/>
      <c r="DI169" s="344"/>
      <c r="DJ169" s="344"/>
      <c r="DK169" s="344"/>
      <c r="DL169" s="344"/>
      <c r="DM169" s="344"/>
      <c r="DN169" s="344"/>
      <c r="DO169" s="344"/>
      <c r="DP169" s="344"/>
      <c r="DQ169" s="344"/>
    </row>
    <row r="170" spans="1:121" s="544" customFormat="1" ht="31.5" customHeight="1" x14ac:dyDescent="0.25">
      <c r="A170" s="33">
        <v>230</v>
      </c>
      <c r="B170" s="67">
        <v>3631</v>
      </c>
      <c r="C170" s="44">
        <v>6121</v>
      </c>
      <c r="D170" s="541">
        <v>4300</v>
      </c>
      <c r="E170" s="541" t="s">
        <v>175</v>
      </c>
      <c r="F170" s="218" t="s">
        <v>84</v>
      </c>
      <c r="G170" s="126">
        <v>400</v>
      </c>
      <c r="H170" s="126">
        <v>2015</v>
      </c>
      <c r="I170" s="219">
        <v>2017</v>
      </c>
      <c r="J170" s="45">
        <f t="shared" si="97"/>
        <v>4975</v>
      </c>
      <c r="K170" s="537">
        <v>697</v>
      </c>
      <c r="L170" s="538">
        <v>736</v>
      </c>
      <c r="M170" s="371">
        <f t="shared" si="98"/>
        <v>3542</v>
      </c>
      <c r="N170" s="337">
        <v>3542</v>
      </c>
      <c r="O170" s="539">
        <v>0</v>
      </c>
      <c r="P170" s="540">
        <v>0</v>
      </c>
      <c r="Q170" s="393">
        <v>0</v>
      </c>
      <c r="R170" s="340">
        <v>0</v>
      </c>
      <c r="S170" s="390">
        <v>0</v>
      </c>
      <c r="T170" s="392">
        <v>0</v>
      </c>
      <c r="U170" s="342">
        <v>0</v>
      </c>
      <c r="V170" s="390">
        <v>0</v>
      </c>
      <c r="W170" s="393">
        <v>0</v>
      </c>
      <c r="X170" s="340">
        <v>0</v>
      </c>
      <c r="Y170" s="390">
        <v>0</v>
      </c>
      <c r="Z170" s="392">
        <v>0</v>
      </c>
      <c r="AA170" s="45">
        <v>0</v>
      </c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543"/>
      <c r="AX170" s="543"/>
      <c r="AY170" s="543"/>
      <c r="AZ170" s="543"/>
      <c r="BA170" s="543"/>
      <c r="BB170" s="543"/>
      <c r="BC170" s="543"/>
      <c r="BD170" s="543"/>
      <c r="BE170" s="543"/>
      <c r="BF170" s="543"/>
      <c r="BG170" s="543"/>
      <c r="BH170" s="543"/>
      <c r="BI170" s="543"/>
      <c r="BJ170" s="543"/>
      <c r="BK170" s="543"/>
      <c r="BL170" s="543"/>
      <c r="BM170" s="543"/>
      <c r="BN170" s="543"/>
      <c r="BO170" s="543"/>
      <c r="BP170" s="543"/>
      <c r="BQ170" s="543"/>
      <c r="BR170" s="543"/>
      <c r="BS170" s="543"/>
      <c r="BT170" s="543"/>
      <c r="BU170" s="543"/>
      <c r="BV170" s="543"/>
      <c r="BW170" s="543"/>
      <c r="BX170" s="543"/>
      <c r="BY170" s="543"/>
      <c r="BZ170" s="543"/>
      <c r="CA170" s="543"/>
      <c r="CB170" s="543"/>
      <c r="CC170" s="543"/>
      <c r="CD170" s="543"/>
      <c r="CE170" s="543"/>
      <c r="CF170" s="543"/>
      <c r="CG170" s="543"/>
      <c r="CH170" s="543"/>
      <c r="CI170" s="543"/>
      <c r="CJ170" s="543"/>
      <c r="CK170" s="543"/>
      <c r="CL170" s="543"/>
      <c r="CM170" s="543"/>
      <c r="CN170" s="543"/>
      <c r="CO170" s="543"/>
      <c r="CP170" s="543"/>
      <c r="CQ170" s="543"/>
      <c r="CR170" s="543"/>
      <c r="CS170" s="543"/>
      <c r="CT170" s="543"/>
      <c r="CU170" s="543"/>
      <c r="CV170" s="543"/>
      <c r="CW170" s="543"/>
      <c r="CX170" s="543"/>
      <c r="CY170" s="543"/>
      <c r="CZ170" s="543"/>
      <c r="DA170" s="543"/>
      <c r="DB170" s="543"/>
      <c r="DC170" s="543"/>
      <c r="DD170" s="543"/>
      <c r="DE170" s="543"/>
      <c r="DF170" s="543"/>
      <c r="DG170" s="543"/>
      <c r="DH170" s="543"/>
      <c r="DI170" s="543"/>
      <c r="DJ170" s="543"/>
      <c r="DK170" s="543"/>
      <c r="DL170" s="543"/>
      <c r="DM170" s="543"/>
      <c r="DN170" s="543"/>
      <c r="DO170" s="543"/>
      <c r="DP170" s="543"/>
      <c r="DQ170" s="543"/>
    </row>
    <row r="171" spans="1:121" s="544" customFormat="1" ht="25.5" customHeight="1" x14ac:dyDescent="0.25">
      <c r="A171" s="33">
        <v>230</v>
      </c>
      <c r="B171" s="67">
        <v>3631</v>
      </c>
      <c r="C171" s="44">
        <v>6121</v>
      </c>
      <c r="D171" s="541">
        <v>4303</v>
      </c>
      <c r="E171" s="541" t="s">
        <v>176</v>
      </c>
      <c r="F171" s="218" t="s">
        <v>35</v>
      </c>
      <c r="G171" s="126">
        <v>400</v>
      </c>
      <c r="H171" s="126">
        <v>2015</v>
      </c>
      <c r="I171" s="219">
        <v>2017</v>
      </c>
      <c r="J171" s="45">
        <f t="shared" si="97"/>
        <v>2335</v>
      </c>
      <c r="K171" s="537">
        <v>51</v>
      </c>
      <c r="L171" s="538">
        <v>659</v>
      </c>
      <c r="M171" s="371">
        <f t="shared" si="98"/>
        <v>1625</v>
      </c>
      <c r="N171" s="337">
        <v>1625</v>
      </c>
      <c r="O171" s="539">
        <v>0</v>
      </c>
      <c r="P171" s="540">
        <v>0</v>
      </c>
      <c r="Q171" s="393">
        <v>0</v>
      </c>
      <c r="R171" s="340">
        <v>0</v>
      </c>
      <c r="S171" s="390">
        <v>0</v>
      </c>
      <c r="T171" s="392">
        <v>0</v>
      </c>
      <c r="U171" s="342">
        <v>0</v>
      </c>
      <c r="V171" s="390">
        <v>0</v>
      </c>
      <c r="W171" s="393">
        <v>0</v>
      </c>
      <c r="X171" s="340">
        <v>0</v>
      </c>
      <c r="Y171" s="390">
        <v>0</v>
      </c>
      <c r="Z171" s="392">
        <v>0</v>
      </c>
      <c r="AA171" s="45">
        <v>0</v>
      </c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543"/>
      <c r="AX171" s="543"/>
      <c r="AY171" s="543"/>
      <c r="AZ171" s="543"/>
      <c r="BA171" s="543"/>
      <c r="BB171" s="543"/>
      <c r="BC171" s="543"/>
      <c r="BD171" s="543"/>
      <c r="BE171" s="543"/>
      <c r="BF171" s="543"/>
      <c r="BG171" s="543"/>
      <c r="BH171" s="543"/>
      <c r="BI171" s="543"/>
      <c r="BJ171" s="543"/>
      <c r="BK171" s="543"/>
      <c r="BL171" s="543"/>
      <c r="BM171" s="543"/>
      <c r="BN171" s="543"/>
      <c r="BO171" s="543"/>
      <c r="BP171" s="543"/>
      <c r="BQ171" s="543"/>
      <c r="BR171" s="543"/>
      <c r="BS171" s="543"/>
      <c r="BT171" s="543"/>
      <c r="BU171" s="543"/>
      <c r="BV171" s="543"/>
      <c r="BW171" s="543"/>
      <c r="BX171" s="543"/>
      <c r="BY171" s="543"/>
      <c r="BZ171" s="543"/>
      <c r="CA171" s="543"/>
      <c r="CB171" s="543"/>
      <c r="CC171" s="543"/>
      <c r="CD171" s="543"/>
      <c r="CE171" s="543"/>
      <c r="CF171" s="543"/>
      <c r="CG171" s="543"/>
      <c r="CH171" s="543"/>
      <c r="CI171" s="543"/>
      <c r="CJ171" s="543"/>
      <c r="CK171" s="543"/>
      <c r="CL171" s="543"/>
      <c r="CM171" s="543"/>
      <c r="CN171" s="543"/>
      <c r="CO171" s="543"/>
      <c r="CP171" s="543"/>
      <c r="CQ171" s="543"/>
      <c r="CR171" s="543"/>
      <c r="CS171" s="543"/>
      <c r="CT171" s="543"/>
      <c r="CU171" s="543"/>
      <c r="CV171" s="543"/>
      <c r="CW171" s="543"/>
      <c r="CX171" s="543"/>
      <c r="CY171" s="543"/>
      <c r="CZ171" s="543"/>
      <c r="DA171" s="543"/>
      <c r="DB171" s="543"/>
      <c r="DC171" s="543"/>
      <c r="DD171" s="543"/>
      <c r="DE171" s="543"/>
      <c r="DF171" s="543"/>
      <c r="DG171" s="543"/>
      <c r="DH171" s="543"/>
      <c r="DI171" s="543"/>
      <c r="DJ171" s="543"/>
      <c r="DK171" s="543"/>
      <c r="DL171" s="543"/>
      <c r="DM171" s="543"/>
      <c r="DN171" s="543"/>
      <c r="DO171" s="543"/>
      <c r="DP171" s="543"/>
      <c r="DQ171" s="543"/>
    </row>
    <row r="172" spans="1:121" s="544" customFormat="1" ht="32.25" customHeight="1" x14ac:dyDescent="0.25">
      <c r="A172" s="33">
        <v>230</v>
      </c>
      <c r="B172" s="67">
        <v>3631</v>
      </c>
      <c r="C172" s="44">
        <v>6121</v>
      </c>
      <c r="D172" s="541">
        <v>4305</v>
      </c>
      <c r="E172" s="542" t="s">
        <v>177</v>
      </c>
      <c r="F172" s="218" t="s">
        <v>112</v>
      </c>
      <c r="G172" s="126">
        <v>400</v>
      </c>
      <c r="H172" s="126">
        <v>2015</v>
      </c>
      <c r="I172" s="219">
        <v>2017</v>
      </c>
      <c r="J172" s="45">
        <f t="shared" si="97"/>
        <v>747</v>
      </c>
      <c r="K172" s="537">
        <v>14</v>
      </c>
      <c r="L172" s="538">
        <v>0</v>
      </c>
      <c r="M172" s="371">
        <f t="shared" si="98"/>
        <v>733</v>
      </c>
      <c r="N172" s="337">
        <v>733</v>
      </c>
      <c r="O172" s="539">
        <v>0</v>
      </c>
      <c r="P172" s="540">
        <v>0</v>
      </c>
      <c r="Q172" s="393">
        <v>0</v>
      </c>
      <c r="R172" s="340">
        <v>0</v>
      </c>
      <c r="S172" s="390">
        <v>0</v>
      </c>
      <c r="T172" s="392">
        <v>0</v>
      </c>
      <c r="U172" s="342">
        <v>0</v>
      </c>
      <c r="V172" s="390">
        <v>0</v>
      </c>
      <c r="W172" s="393">
        <v>0</v>
      </c>
      <c r="X172" s="340">
        <v>0</v>
      </c>
      <c r="Y172" s="390">
        <v>0</v>
      </c>
      <c r="Z172" s="392">
        <v>0</v>
      </c>
      <c r="AA172" s="45">
        <v>0</v>
      </c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543"/>
      <c r="AX172" s="543"/>
      <c r="AY172" s="543"/>
      <c r="AZ172" s="543"/>
      <c r="BA172" s="543"/>
      <c r="BB172" s="543"/>
      <c r="BC172" s="543"/>
      <c r="BD172" s="543"/>
      <c r="BE172" s="543"/>
      <c r="BF172" s="543"/>
      <c r="BG172" s="543"/>
      <c r="BH172" s="543"/>
      <c r="BI172" s="543"/>
      <c r="BJ172" s="543"/>
      <c r="BK172" s="543"/>
      <c r="BL172" s="543"/>
      <c r="BM172" s="543"/>
      <c r="BN172" s="543"/>
      <c r="BO172" s="543"/>
      <c r="BP172" s="543"/>
      <c r="BQ172" s="543"/>
      <c r="BR172" s="543"/>
      <c r="BS172" s="543"/>
      <c r="BT172" s="543"/>
      <c r="BU172" s="543"/>
      <c r="BV172" s="543"/>
      <c r="BW172" s="543"/>
      <c r="BX172" s="543"/>
      <c r="BY172" s="543"/>
      <c r="BZ172" s="543"/>
      <c r="CA172" s="543"/>
      <c r="CB172" s="543"/>
      <c r="CC172" s="543"/>
      <c r="CD172" s="543"/>
      <c r="CE172" s="543"/>
      <c r="CF172" s="543"/>
      <c r="CG172" s="543"/>
      <c r="CH172" s="543"/>
      <c r="CI172" s="543"/>
      <c r="CJ172" s="543"/>
      <c r="CK172" s="543"/>
      <c r="CL172" s="543"/>
      <c r="CM172" s="543"/>
      <c r="CN172" s="543"/>
      <c r="CO172" s="543"/>
      <c r="CP172" s="543"/>
      <c r="CQ172" s="543"/>
      <c r="CR172" s="543"/>
      <c r="CS172" s="543"/>
      <c r="CT172" s="543"/>
      <c r="CU172" s="543"/>
      <c r="CV172" s="543"/>
      <c r="CW172" s="543"/>
      <c r="CX172" s="543"/>
      <c r="CY172" s="543"/>
      <c r="CZ172" s="543"/>
      <c r="DA172" s="543"/>
      <c r="DB172" s="543"/>
      <c r="DC172" s="543"/>
      <c r="DD172" s="543"/>
      <c r="DE172" s="543"/>
      <c r="DF172" s="543"/>
      <c r="DG172" s="543"/>
      <c r="DH172" s="543"/>
      <c r="DI172" s="543"/>
      <c r="DJ172" s="543"/>
      <c r="DK172" s="543"/>
      <c r="DL172" s="543"/>
      <c r="DM172" s="543"/>
      <c r="DN172" s="543"/>
      <c r="DO172" s="543"/>
      <c r="DP172" s="543"/>
      <c r="DQ172" s="543"/>
    </row>
    <row r="173" spans="1:121" s="544" customFormat="1" ht="26.25" customHeight="1" x14ac:dyDescent="0.25">
      <c r="A173" s="33">
        <v>230</v>
      </c>
      <c r="B173" s="67">
        <v>3631</v>
      </c>
      <c r="C173" s="44">
        <v>6121</v>
      </c>
      <c r="D173" s="541">
        <v>4306</v>
      </c>
      <c r="E173" s="541" t="s">
        <v>178</v>
      </c>
      <c r="F173" s="218" t="s">
        <v>37</v>
      </c>
      <c r="G173" s="126">
        <v>400</v>
      </c>
      <c r="H173" s="126">
        <v>2016</v>
      </c>
      <c r="I173" s="219">
        <v>2017</v>
      </c>
      <c r="J173" s="45">
        <f t="shared" si="97"/>
        <v>4120</v>
      </c>
      <c r="K173" s="537">
        <v>0</v>
      </c>
      <c r="L173" s="538">
        <v>1919</v>
      </c>
      <c r="M173" s="371">
        <f t="shared" si="98"/>
        <v>2201</v>
      </c>
      <c r="N173" s="337">
        <v>2201</v>
      </c>
      <c r="O173" s="539">
        <v>0</v>
      </c>
      <c r="P173" s="540">
        <v>0</v>
      </c>
      <c r="Q173" s="393">
        <v>0</v>
      </c>
      <c r="R173" s="340">
        <v>0</v>
      </c>
      <c r="S173" s="390">
        <v>0</v>
      </c>
      <c r="T173" s="392">
        <v>0</v>
      </c>
      <c r="U173" s="342">
        <v>0</v>
      </c>
      <c r="V173" s="390">
        <v>0</v>
      </c>
      <c r="W173" s="393">
        <v>0</v>
      </c>
      <c r="X173" s="340">
        <v>0</v>
      </c>
      <c r="Y173" s="390">
        <v>0</v>
      </c>
      <c r="Z173" s="392">
        <v>0</v>
      </c>
      <c r="AA173" s="45">
        <v>0</v>
      </c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543"/>
      <c r="AX173" s="543"/>
      <c r="AY173" s="543"/>
      <c r="AZ173" s="543"/>
      <c r="BA173" s="543"/>
      <c r="BB173" s="543"/>
      <c r="BC173" s="543"/>
      <c r="BD173" s="543"/>
      <c r="BE173" s="543"/>
      <c r="BF173" s="543"/>
      <c r="BG173" s="543"/>
      <c r="BH173" s="543"/>
      <c r="BI173" s="543"/>
      <c r="BJ173" s="543"/>
      <c r="BK173" s="543"/>
      <c r="BL173" s="543"/>
      <c r="BM173" s="543"/>
      <c r="BN173" s="543"/>
      <c r="BO173" s="543"/>
      <c r="BP173" s="543"/>
      <c r="BQ173" s="543"/>
      <c r="BR173" s="543"/>
      <c r="BS173" s="543"/>
      <c r="BT173" s="543"/>
      <c r="BU173" s="543"/>
      <c r="BV173" s="543"/>
      <c r="BW173" s="543"/>
      <c r="BX173" s="543"/>
      <c r="BY173" s="543"/>
      <c r="BZ173" s="543"/>
      <c r="CA173" s="543"/>
      <c r="CB173" s="543"/>
      <c r="CC173" s="543"/>
      <c r="CD173" s="543"/>
      <c r="CE173" s="543"/>
      <c r="CF173" s="543"/>
      <c r="CG173" s="543"/>
      <c r="CH173" s="543"/>
      <c r="CI173" s="543"/>
      <c r="CJ173" s="543"/>
      <c r="CK173" s="543"/>
      <c r="CL173" s="543"/>
      <c r="CM173" s="543"/>
      <c r="CN173" s="543"/>
      <c r="CO173" s="543"/>
      <c r="CP173" s="543"/>
      <c r="CQ173" s="543"/>
      <c r="CR173" s="543"/>
      <c r="CS173" s="543"/>
      <c r="CT173" s="543"/>
      <c r="CU173" s="543"/>
      <c r="CV173" s="543"/>
      <c r="CW173" s="543"/>
      <c r="CX173" s="543"/>
      <c r="CY173" s="543"/>
      <c r="CZ173" s="543"/>
      <c r="DA173" s="543"/>
      <c r="DB173" s="543"/>
      <c r="DC173" s="543"/>
      <c r="DD173" s="543"/>
      <c r="DE173" s="543"/>
      <c r="DF173" s="543"/>
      <c r="DG173" s="543"/>
      <c r="DH173" s="543"/>
      <c r="DI173" s="543"/>
      <c r="DJ173" s="543"/>
      <c r="DK173" s="543"/>
      <c r="DL173" s="543"/>
      <c r="DM173" s="543"/>
      <c r="DN173" s="543"/>
      <c r="DO173" s="543"/>
      <c r="DP173" s="543"/>
      <c r="DQ173" s="543"/>
    </row>
    <row r="174" spans="1:121" s="33" customFormat="1" ht="30.75" customHeight="1" x14ac:dyDescent="0.25">
      <c r="A174" s="33">
        <v>230</v>
      </c>
      <c r="B174" s="67">
        <v>3631</v>
      </c>
      <c r="C174" s="44">
        <v>6121</v>
      </c>
      <c r="D174" s="541">
        <v>4308</v>
      </c>
      <c r="E174" s="541" t="s">
        <v>179</v>
      </c>
      <c r="F174" s="218" t="s">
        <v>37</v>
      </c>
      <c r="G174" s="126">
        <v>400</v>
      </c>
      <c r="H174" s="126">
        <v>2016</v>
      </c>
      <c r="I174" s="219">
        <v>2017</v>
      </c>
      <c r="J174" s="45">
        <f t="shared" si="97"/>
        <v>1840</v>
      </c>
      <c r="K174" s="537">
        <v>0</v>
      </c>
      <c r="L174" s="538">
        <v>612</v>
      </c>
      <c r="M174" s="371">
        <f t="shared" si="98"/>
        <v>1228</v>
      </c>
      <c r="N174" s="337">
        <v>1228</v>
      </c>
      <c r="O174" s="539">
        <v>0</v>
      </c>
      <c r="P174" s="540">
        <v>0</v>
      </c>
      <c r="Q174" s="393">
        <v>0</v>
      </c>
      <c r="R174" s="340">
        <v>0</v>
      </c>
      <c r="S174" s="390">
        <v>0</v>
      </c>
      <c r="T174" s="392">
        <v>0</v>
      </c>
      <c r="U174" s="342">
        <v>0</v>
      </c>
      <c r="V174" s="390">
        <v>0</v>
      </c>
      <c r="W174" s="393">
        <v>0</v>
      </c>
      <c r="X174" s="340">
        <v>0</v>
      </c>
      <c r="Y174" s="390">
        <v>0</v>
      </c>
      <c r="Z174" s="392">
        <v>0</v>
      </c>
      <c r="AA174" s="45">
        <v>0</v>
      </c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344"/>
      <c r="AX174" s="344"/>
      <c r="AY174" s="344"/>
      <c r="AZ174" s="344"/>
      <c r="BA174" s="344"/>
      <c r="BB174" s="344"/>
      <c r="BC174" s="344"/>
      <c r="BD174" s="344"/>
      <c r="BE174" s="344"/>
      <c r="BF174" s="344"/>
      <c r="BG174" s="344"/>
      <c r="BH174" s="344"/>
      <c r="BI174" s="344"/>
      <c r="BJ174" s="344"/>
      <c r="BK174" s="344"/>
      <c r="BL174" s="344"/>
      <c r="BM174" s="344"/>
      <c r="BN174" s="344"/>
      <c r="BO174" s="344"/>
      <c r="BP174" s="344"/>
      <c r="BQ174" s="344"/>
      <c r="BR174" s="344"/>
      <c r="BS174" s="344"/>
      <c r="BT174" s="344"/>
      <c r="BU174" s="344"/>
      <c r="BV174" s="344"/>
      <c r="BW174" s="344"/>
      <c r="BX174" s="344"/>
      <c r="BY174" s="344"/>
      <c r="BZ174" s="344"/>
      <c r="CA174" s="344"/>
      <c r="CB174" s="344"/>
      <c r="CC174" s="344"/>
      <c r="CD174" s="344"/>
      <c r="CE174" s="344"/>
      <c r="CF174" s="344"/>
      <c r="CG174" s="344"/>
      <c r="CH174" s="344"/>
      <c r="CI174" s="344"/>
      <c r="CJ174" s="344"/>
      <c r="CK174" s="344"/>
      <c r="CL174" s="344"/>
      <c r="CM174" s="344"/>
      <c r="CN174" s="344"/>
      <c r="CO174" s="344"/>
      <c r="CP174" s="344"/>
      <c r="CQ174" s="344"/>
      <c r="CR174" s="344"/>
      <c r="CS174" s="344"/>
      <c r="CT174" s="344"/>
      <c r="CU174" s="344"/>
      <c r="CV174" s="344"/>
      <c r="CW174" s="344"/>
      <c r="CX174" s="344"/>
      <c r="CY174" s="344"/>
      <c r="CZ174" s="344"/>
      <c r="DA174" s="344"/>
      <c r="DB174" s="344"/>
      <c r="DC174" s="344"/>
      <c r="DD174" s="344"/>
      <c r="DE174" s="344"/>
      <c r="DF174" s="344"/>
      <c r="DG174" s="344"/>
      <c r="DH174" s="344"/>
      <c r="DI174" s="344"/>
      <c r="DJ174" s="344"/>
      <c r="DK174" s="344"/>
      <c r="DL174" s="344"/>
      <c r="DM174" s="344"/>
      <c r="DN174" s="344"/>
      <c r="DO174" s="344"/>
      <c r="DP174" s="344"/>
      <c r="DQ174" s="344"/>
    </row>
    <row r="175" spans="1:121" s="33" customFormat="1" ht="25.5" customHeight="1" x14ac:dyDescent="0.25">
      <c r="A175" s="33">
        <v>230</v>
      </c>
      <c r="B175" s="67">
        <v>3631</v>
      </c>
      <c r="C175" s="44">
        <v>6121</v>
      </c>
      <c r="D175" s="545">
        <v>4311</v>
      </c>
      <c r="E175" s="545" t="s">
        <v>180</v>
      </c>
      <c r="F175" s="218" t="s">
        <v>36</v>
      </c>
      <c r="G175" s="126">
        <v>400</v>
      </c>
      <c r="H175" s="126"/>
      <c r="I175" s="219"/>
      <c r="J175" s="45">
        <f t="shared" si="97"/>
        <v>326</v>
      </c>
      <c r="K175" s="537">
        <v>0</v>
      </c>
      <c r="L175" s="538">
        <v>76</v>
      </c>
      <c r="M175" s="371">
        <f t="shared" si="98"/>
        <v>250</v>
      </c>
      <c r="N175" s="337">
        <v>250</v>
      </c>
      <c r="O175" s="539">
        <v>0</v>
      </c>
      <c r="P175" s="540">
        <v>0</v>
      </c>
      <c r="Q175" s="393">
        <v>0</v>
      </c>
      <c r="R175" s="340">
        <v>0</v>
      </c>
      <c r="S175" s="390">
        <v>0</v>
      </c>
      <c r="T175" s="392">
        <v>0</v>
      </c>
      <c r="U175" s="342">
        <v>0</v>
      </c>
      <c r="V175" s="390">
        <v>0</v>
      </c>
      <c r="W175" s="393">
        <v>0</v>
      </c>
      <c r="X175" s="340">
        <v>0</v>
      </c>
      <c r="Y175" s="390">
        <v>0</v>
      </c>
      <c r="Z175" s="392">
        <v>0</v>
      </c>
      <c r="AA175" s="45">
        <v>0</v>
      </c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344"/>
      <c r="AX175" s="344"/>
      <c r="AY175" s="344"/>
      <c r="AZ175" s="344"/>
      <c r="BA175" s="344"/>
      <c r="BB175" s="344"/>
      <c r="BC175" s="344"/>
      <c r="BD175" s="344"/>
      <c r="BE175" s="344"/>
      <c r="BF175" s="344"/>
      <c r="BG175" s="344"/>
      <c r="BH175" s="344"/>
      <c r="BI175" s="344"/>
      <c r="BJ175" s="344"/>
      <c r="BK175" s="344"/>
      <c r="BL175" s="344"/>
      <c r="BM175" s="344"/>
      <c r="BN175" s="344"/>
      <c r="BO175" s="344"/>
      <c r="BP175" s="344"/>
      <c r="BQ175" s="344"/>
      <c r="BR175" s="344"/>
      <c r="BS175" s="344"/>
      <c r="BT175" s="344"/>
      <c r="BU175" s="344"/>
      <c r="BV175" s="344"/>
      <c r="BW175" s="344"/>
      <c r="BX175" s="344"/>
      <c r="BY175" s="344"/>
      <c r="BZ175" s="344"/>
      <c r="CA175" s="344"/>
      <c r="CB175" s="344"/>
      <c r="CC175" s="344"/>
      <c r="CD175" s="344"/>
      <c r="CE175" s="344"/>
      <c r="CF175" s="344"/>
      <c r="CG175" s="344"/>
      <c r="CH175" s="344"/>
      <c r="CI175" s="344"/>
      <c r="CJ175" s="344"/>
      <c r="CK175" s="344"/>
      <c r="CL175" s="344"/>
      <c r="CM175" s="344"/>
      <c r="CN175" s="344"/>
      <c r="CO175" s="344"/>
      <c r="CP175" s="344"/>
      <c r="CQ175" s="344"/>
      <c r="CR175" s="344"/>
      <c r="CS175" s="344"/>
      <c r="CT175" s="344"/>
      <c r="CU175" s="344"/>
      <c r="CV175" s="344"/>
      <c r="CW175" s="344"/>
      <c r="CX175" s="344"/>
      <c r="CY175" s="344"/>
      <c r="CZ175" s="344"/>
      <c r="DA175" s="344"/>
      <c r="DB175" s="344"/>
      <c r="DC175" s="344"/>
      <c r="DD175" s="344"/>
      <c r="DE175" s="344"/>
      <c r="DF175" s="344"/>
      <c r="DG175" s="344"/>
      <c r="DH175" s="344"/>
      <c r="DI175" s="344"/>
      <c r="DJ175" s="344"/>
      <c r="DK175" s="344"/>
      <c r="DL175" s="344"/>
      <c r="DM175" s="344"/>
      <c r="DN175" s="344"/>
      <c r="DO175" s="344"/>
      <c r="DP175" s="344"/>
      <c r="DQ175" s="344"/>
    </row>
    <row r="176" spans="1:121" s="33" customFormat="1" ht="30.75" customHeight="1" x14ac:dyDescent="0.25">
      <c r="A176" s="33">
        <v>230</v>
      </c>
      <c r="B176" s="67">
        <v>3631</v>
      </c>
      <c r="C176" s="44">
        <v>6121</v>
      </c>
      <c r="D176" s="545">
        <v>4313</v>
      </c>
      <c r="E176" s="458" t="s">
        <v>181</v>
      </c>
      <c r="F176" s="218" t="s">
        <v>36</v>
      </c>
      <c r="G176" s="126">
        <v>400</v>
      </c>
      <c r="H176" s="126">
        <v>2017</v>
      </c>
      <c r="I176" s="219">
        <v>2017</v>
      </c>
      <c r="J176" s="45">
        <f t="shared" si="97"/>
        <v>3341</v>
      </c>
      <c r="K176" s="537">
        <v>0</v>
      </c>
      <c r="L176" s="538">
        <v>341</v>
      </c>
      <c r="M176" s="371">
        <f t="shared" si="98"/>
        <v>3000</v>
      </c>
      <c r="N176" s="337">
        <v>0</v>
      </c>
      <c r="O176" s="539">
        <v>3000</v>
      </c>
      <c r="P176" s="540">
        <v>0</v>
      </c>
      <c r="Q176" s="393">
        <v>0</v>
      </c>
      <c r="R176" s="340">
        <v>0</v>
      </c>
      <c r="S176" s="390">
        <v>0</v>
      </c>
      <c r="T176" s="392">
        <v>0</v>
      </c>
      <c r="U176" s="342">
        <v>0</v>
      </c>
      <c r="V176" s="390">
        <v>0</v>
      </c>
      <c r="W176" s="393">
        <v>0</v>
      </c>
      <c r="X176" s="340">
        <v>0</v>
      </c>
      <c r="Y176" s="390">
        <v>0</v>
      </c>
      <c r="Z176" s="392">
        <v>0</v>
      </c>
      <c r="AA176" s="45">
        <v>0</v>
      </c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344"/>
      <c r="AX176" s="344"/>
      <c r="AY176" s="344"/>
      <c r="AZ176" s="344"/>
      <c r="BA176" s="344"/>
      <c r="BB176" s="344"/>
      <c r="BC176" s="344"/>
      <c r="BD176" s="344"/>
      <c r="BE176" s="344"/>
      <c r="BF176" s="344"/>
      <c r="BG176" s="344"/>
      <c r="BH176" s="344"/>
      <c r="BI176" s="344"/>
      <c r="BJ176" s="344"/>
      <c r="BK176" s="344"/>
      <c r="BL176" s="344"/>
      <c r="BM176" s="344"/>
      <c r="BN176" s="344"/>
      <c r="BO176" s="344"/>
      <c r="BP176" s="344"/>
      <c r="BQ176" s="344"/>
      <c r="BR176" s="344"/>
      <c r="BS176" s="344"/>
      <c r="BT176" s="344"/>
      <c r="BU176" s="344"/>
      <c r="BV176" s="344"/>
      <c r="BW176" s="344"/>
      <c r="BX176" s="344"/>
      <c r="BY176" s="344"/>
      <c r="BZ176" s="344"/>
      <c r="CA176" s="344"/>
      <c r="CB176" s="344"/>
      <c r="CC176" s="344"/>
      <c r="CD176" s="344"/>
      <c r="CE176" s="344"/>
      <c r="CF176" s="344"/>
      <c r="CG176" s="344"/>
      <c r="CH176" s="344"/>
      <c r="CI176" s="344"/>
      <c r="CJ176" s="344"/>
      <c r="CK176" s="344"/>
      <c r="CL176" s="344"/>
      <c r="CM176" s="344"/>
      <c r="CN176" s="344"/>
      <c r="CO176" s="344"/>
      <c r="CP176" s="344"/>
      <c r="CQ176" s="344"/>
      <c r="CR176" s="344"/>
      <c r="CS176" s="344"/>
      <c r="CT176" s="344"/>
      <c r="CU176" s="344"/>
      <c r="CV176" s="344"/>
      <c r="CW176" s="344"/>
      <c r="CX176" s="344"/>
      <c r="CY176" s="344"/>
      <c r="CZ176" s="344"/>
      <c r="DA176" s="344"/>
      <c r="DB176" s="344"/>
      <c r="DC176" s="344"/>
      <c r="DD176" s="344"/>
      <c r="DE176" s="344"/>
      <c r="DF176" s="344"/>
      <c r="DG176" s="344"/>
      <c r="DH176" s="344"/>
      <c r="DI176" s="344"/>
      <c r="DJ176" s="344"/>
      <c r="DK176" s="344"/>
      <c r="DL176" s="344"/>
      <c r="DM176" s="344"/>
      <c r="DN176" s="344"/>
      <c r="DO176" s="344"/>
      <c r="DP176" s="344"/>
      <c r="DQ176" s="344"/>
    </row>
    <row r="177" spans="1:121" s="33" customFormat="1" ht="25.5" customHeight="1" x14ac:dyDescent="0.25">
      <c r="A177" s="33">
        <v>230</v>
      </c>
      <c r="B177" s="67">
        <v>3631</v>
      </c>
      <c r="C177" s="44">
        <v>6121</v>
      </c>
      <c r="D177" s="541">
        <v>4314</v>
      </c>
      <c r="E177" s="541" t="s">
        <v>182</v>
      </c>
      <c r="F177" s="218" t="s">
        <v>97</v>
      </c>
      <c r="G177" s="126">
        <v>400</v>
      </c>
      <c r="H177" s="126">
        <v>2016</v>
      </c>
      <c r="I177" s="219">
        <v>2017</v>
      </c>
      <c r="J177" s="45">
        <f t="shared" si="97"/>
        <v>1925</v>
      </c>
      <c r="K177" s="537">
        <v>164</v>
      </c>
      <c r="L177" s="538">
        <v>0</v>
      </c>
      <c r="M177" s="371">
        <f t="shared" si="98"/>
        <v>1761</v>
      </c>
      <c r="N177" s="337">
        <v>1761</v>
      </c>
      <c r="O177" s="539">
        <v>0</v>
      </c>
      <c r="P177" s="540">
        <v>0</v>
      </c>
      <c r="Q177" s="393">
        <v>0</v>
      </c>
      <c r="R177" s="340">
        <v>0</v>
      </c>
      <c r="S177" s="390">
        <v>0</v>
      </c>
      <c r="T177" s="392">
        <v>0</v>
      </c>
      <c r="U177" s="342">
        <v>0</v>
      </c>
      <c r="V177" s="390">
        <v>0</v>
      </c>
      <c r="W177" s="393">
        <v>0</v>
      </c>
      <c r="X177" s="340">
        <v>0</v>
      </c>
      <c r="Y177" s="390">
        <v>0</v>
      </c>
      <c r="Z177" s="392">
        <v>0</v>
      </c>
      <c r="AA177" s="45">
        <v>0</v>
      </c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344"/>
      <c r="AX177" s="344"/>
      <c r="AY177" s="344"/>
      <c r="AZ177" s="344"/>
      <c r="BA177" s="344"/>
      <c r="BB177" s="344"/>
      <c r="BC177" s="344"/>
      <c r="BD177" s="344"/>
      <c r="BE177" s="344"/>
      <c r="BF177" s="344"/>
      <c r="BG177" s="344"/>
      <c r="BH177" s="344"/>
      <c r="BI177" s="344"/>
      <c r="BJ177" s="344"/>
      <c r="BK177" s="344"/>
      <c r="BL177" s="344"/>
      <c r="BM177" s="344"/>
      <c r="BN177" s="344"/>
      <c r="BO177" s="344"/>
      <c r="BP177" s="344"/>
      <c r="BQ177" s="344"/>
      <c r="BR177" s="344"/>
      <c r="BS177" s="344"/>
      <c r="BT177" s="344"/>
      <c r="BU177" s="344"/>
      <c r="BV177" s="344"/>
      <c r="BW177" s="344"/>
      <c r="BX177" s="344"/>
      <c r="BY177" s="344"/>
      <c r="BZ177" s="344"/>
      <c r="CA177" s="344"/>
      <c r="CB177" s="344"/>
      <c r="CC177" s="344"/>
      <c r="CD177" s="344"/>
      <c r="CE177" s="344"/>
      <c r="CF177" s="344"/>
      <c r="CG177" s="344"/>
      <c r="CH177" s="344"/>
      <c r="CI177" s="344"/>
      <c r="CJ177" s="344"/>
      <c r="CK177" s="344"/>
      <c r="CL177" s="344"/>
      <c r="CM177" s="344"/>
      <c r="CN177" s="344"/>
      <c r="CO177" s="344"/>
      <c r="CP177" s="344"/>
      <c r="CQ177" s="344"/>
      <c r="CR177" s="344"/>
      <c r="CS177" s="344"/>
      <c r="CT177" s="344"/>
      <c r="CU177" s="344"/>
      <c r="CV177" s="344"/>
      <c r="CW177" s="344"/>
      <c r="CX177" s="344"/>
      <c r="CY177" s="344"/>
      <c r="CZ177" s="344"/>
      <c r="DA177" s="344"/>
      <c r="DB177" s="344"/>
      <c r="DC177" s="344"/>
      <c r="DD177" s="344"/>
      <c r="DE177" s="344"/>
      <c r="DF177" s="344"/>
      <c r="DG177" s="344"/>
      <c r="DH177" s="344"/>
      <c r="DI177" s="344"/>
      <c r="DJ177" s="344"/>
      <c r="DK177" s="344"/>
      <c r="DL177" s="344"/>
      <c r="DM177" s="344"/>
      <c r="DN177" s="344"/>
      <c r="DO177" s="344"/>
      <c r="DP177" s="344"/>
      <c r="DQ177" s="344"/>
    </row>
    <row r="178" spans="1:121" s="33" customFormat="1" ht="33.75" customHeight="1" x14ac:dyDescent="0.25">
      <c r="A178" s="33">
        <v>230</v>
      </c>
      <c r="B178" s="67">
        <v>3631</v>
      </c>
      <c r="C178" s="44">
        <v>6121</v>
      </c>
      <c r="D178" s="541">
        <v>4315</v>
      </c>
      <c r="E178" s="541" t="s">
        <v>183</v>
      </c>
      <c r="F178" s="218" t="s">
        <v>112</v>
      </c>
      <c r="G178" s="126">
        <v>400</v>
      </c>
      <c r="H178" s="126">
        <v>2016</v>
      </c>
      <c r="I178" s="219">
        <v>2017</v>
      </c>
      <c r="J178" s="45">
        <f t="shared" si="97"/>
        <v>1123</v>
      </c>
      <c r="K178" s="537">
        <v>0</v>
      </c>
      <c r="L178" s="538">
        <v>0</v>
      </c>
      <c r="M178" s="371">
        <f t="shared" si="98"/>
        <v>1123</v>
      </c>
      <c r="N178" s="337">
        <v>1123</v>
      </c>
      <c r="O178" s="539">
        <v>0</v>
      </c>
      <c r="P178" s="540">
        <v>0</v>
      </c>
      <c r="Q178" s="393">
        <v>0</v>
      </c>
      <c r="R178" s="340">
        <v>0</v>
      </c>
      <c r="S178" s="390">
        <v>0</v>
      </c>
      <c r="T178" s="392">
        <v>0</v>
      </c>
      <c r="U178" s="342">
        <v>0</v>
      </c>
      <c r="V178" s="390">
        <v>0</v>
      </c>
      <c r="W178" s="393">
        <v>0</v>
      </c>
      <c r="X178" s="340">
        <v>0</v>
      </c>
      <c r="Y178" s="390">
        <v>0</v>
      </c>
      <c r="Z178" s="392">
        <v>0</v>
      </c>
      <c r="AA178" s="45">
        <v>0</v>
      </c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344"/>
      <c r="AX178" s="344"/>
      <c r="AY178" s="344"/>
      <c r="AZ178" s="344"/>
      <c r="BA178" s="344"/>
      <c r="BB178" s="344"/>
      <c r="BC178" s="344"/>
      <c r="BD178" s="344"/>
      <c r="BE178" s="344"/>
      <c r="BF178" s="344"/>
      <c r="BG178" s="344"/>
      <c r="BH178" s="344"/>
      <c r="BI178" s="344"/>
      <c r="BJ178" s="344"/>
      <c r="BK178" s="344"/>
      <c r="BL178" s="344"/>
      <c r="BM178" s="344"/>
      <c r="BN178" s="344"/>
      <c r="BO178" s="344"/>
      <c r="BP178" s="344"/>
      <c r="BQ178" s="344"/>
      <c r="BR178" s="344"/>
      <c r="BS178" s="344"/>
      <c r="BT178" s="344"/>
      <c r="BU178" s="344"/>
      <c r="BV178" s="344"/>
      <c r="BW178" s="344"/>
      <c r="BX178" s="344"/>
      <c r="BY178" s="344"/>
      <c r="BZ178" s="344"/>
      <c r="CA178" s="344"/>
      <c r="CB178" s="344"/>
      <c r="CC178" s="344"/>
      <c r="CD178" s="344"/>
      <c r="CE178" s="344"/>
      <c r="CF178" s="344"/>
      <c r="CG178" s="344"/>
      <c r="CH178" s="344"/>
      <c r="CI178" s="344"/>
      <c r="CJ178" s="344"/>
      <c r="CK178" s="344"/>
      <c r="CL178" s="344"/>
      <c r="CM178" s="344"/>
      <c r="CN178" s="344"/>
      <c r="CO178" s="344"/>
      <c r="CP178" s="344"/>
      <c r="CQ178" s="344"/>
      <c r="CR178" s="344"/>
      <c r="CS178" s="344"/>
      <c r="CT178" s="344"/>
      <c r="CU178" s="344"/>
      <c r="CV178" s="344"/>
      <c r="CW178" s="344"/>
      <c r="CX178" s="344"/>
      <c r="CY178" s="344"/>
      <c r="CZ178" s="344"/>
      <c r="DA178" s="344"/>
      <c r="DB178" s="344"/>
      <c r="DC178" s="344"/>
      <c r="DD178" s="344"/>
      <c r="DE178" s="344"/>
      <c r="DF178" s="344"/>
      <c r="DG178" s="344"/>
      <c r="DH178" s="344"/>
      <c r="DI178" s="344"/>
      <c r="DJ178" s="344"/>
      <c r="DK178" s="344"/>
      <c r="DL178" s="344"/>
      <c r="DM178" s="344"/>
      <c r="DN178" s="344"/>
      <c r="DO178" s="344"/>
      <c r="DP178" s="344"/>
      <c r="DQ178" s="344"/>
    </row>
    <row r="179" spans="1:121" s="33" customFormat="1" ht="30.75" customHeight="1" x14ac:dyDescent="0.25">
      <c r="A179" s="33">
        <v>230</v>
      </c>
      <c r="B179" s="67">
        <v>3631</v>
      </c>
      <c r="C179" s="44">
        <v>6121</v>
      </c>
      <c r="D179" s="541">
        <v>4316</v>
      </c>
      <c r="E179" s="546" t="s">
        <v>184</v>
      </c>
      <c r="F179" s="218" t="s">
        <v>36</v>
      </c>
      <c r="G179" s="126">
        <v>400</v>
      </c>
      <c r="H179" s="126">
        <v>2016</v>
      </c>
      <c r="I179" s="219">
        <v>2016</v>
      </c>
      <c r="J179" s="45">
        <f t="shared" si="97"/>
        <v>1472</v>
      </c>
      <c r="K179" s="537">
        <v>0</v>
      </c>
      <c r="L179" s="538">
        <v>104</v>
      </c>
      <c r="M179" s="371">
        <f t="shared" si="98"/>
        <v>1368</v>
      </c>
      <c r="N179" s="337">
        <v>1368</v>
      </c>
      <c r="O179" s="539">
        <v>0</v>
      </c>
      <c r="P179" s="540">
        <v>0</v>
      </c>
      <c r="Q179" s="393">
        <v>0</v>
      </c>
      <c r="R179" s="340">
        <v>0</v>
      </c>
      <c r="S179" s="390">
        <v>0</v>
      </c>
      <c r="T179" s="392">
        <v>0</v>
      </c>
      <c r="U179" s="342">
        <v>0</v>
      </c>
      <c r="V179" s="390">
        <v>0</v>
      </c>
      <c r="W179" s="393">
        <v>0</v>
      </c>
      <c r="X179" s="340">
        <v>0</v>
      </c>
      <c r="Y179" s="390">
        <v>0</v>
      </c>
      <c r="Z179" s="392">
        <v>0</v>
      </c>
      <c r="AA179" s="45">
        <v>0</v>
      </c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344"/>
      <c r="AX179" s="344"/>
      <c r="AY179" s="344"/>
      <c r="AZ179" s="344"/>
      <c r="BA179" s="344"/>
      <c r="BB179" s="344"/>
      <c r="BC179" s="344"/>
      <c r="BD179" s="344"/>
      <c r="BE179" s="344"/>
      <c r="BF179" s="344"/>
      <c r="BG179" s="344"/>
      <c r="BH179" s="344"/>
      <c r="BI179" s="344"/>
      <c r="BJ179" s="344"/>
      <c r="BK179" s="344"/>
      <c r="BL179" s="344"/>
      <c r="BM179" s="344"/>
      <c r="BN179" s="344"/>
      <c r="BO179" s="344"/>
      <c r="BP179" s="344"/>
      <c r="BQ179" s="344"/>
      <c r="BR179" s="344"/>
      <c r="BS179" s="344"/>
      <c r="BT179" s="344"/>
      <c r="BU179" s="344"/>
      <c r="BV179" s="344"/>
      <c r="BW179" s="344"/>
      <c r="BX179" s="344"/>
      <c r="BY179" s="344"/>
      <c r="BZ179" s="344"/>
      <c r="CA179" s="344"/>
      <c r="CB179" s="344"/>
      <c r="CC179" s="344"/>
      <c r="CD179" s="344"/>
      <c r="CE179" s="344"/>
      <c r="CF179" s="344"/>
      <c r="CG179" s="344"/>
      <c r="CH179" s="344"/>
      <c r="CI179" s="344"/>
      <c r="CJ179" s="344"/>
      <c r="CK179" s="344"/>
      <c r="CL179" s="344"/>
      <c r="CM179" s="344"/>
      <c r="CN179" s="344"/>
      <c r="CO179" s="344"/>
      <c r="CP179" s="344"/>
      <c r="CQ179" s="344"/>
      <c r="CR179" s="344"/>
      <c r="CS179" s="344"/>
      <c r="CT179" s="344"/>
      <c r="CU179" s="344"/>
      <c r="CV179" s="344"/>
      <c r="CW179" s="344"/>
      <c r="CX179" s="344"/>
      <c r="CY179" s="344"/>
      <c r="CZ179" s="344"/>
      <c r="DA179" s="344"/>
      <c r="DB179" s="344"/>
      <c r="DC179" s="344"/>
      <c r="DD179" s="344"/>
      <c r="DE179" s="344"/>
      <c r="DF179" s="344"/>
      <c r="DG179" s="344"/>
      <c r="DH179" s="344"/>
      <c r="DI179" s="344"/>
      <c r="DJ179" s="344"/>
      <c r="DK179" s="344"/>
      <c r="DL179" s="344"/>
      <c r="DM179" s="344"/>
      <c r="DN179" s="344"/>
      <c r="DO179" s="344"/>
      <c r="DP179" s="344"/>
      <c r="DQ179" s="344"/>
    </row>
    <row r="180" spans="1:121" s="33" customFormat="1" ht="34.5" customHeight="1" x14ac:dyDescent="0.25">
      <c r="A180" s="33">
        <v>230</v>
      </c>
      <c r="B180" s="547">
        <v>3631</v>
      </c>
      <c r="C180" s="44">
        <v>6121</v>
      </c>
      <c r="D180" s="545">
        <v>4317</v>
      </c>
      <c r="E180" s="458" t="s">
        <v>185</v>
      </c>
      <c r="F180" s="218" t="s">
        <v>36</v>
      </c>
      <c r="G180" s="126">
        <v>400</v>
      </c>
      <c r="H180" s="126">
        <v>2016</v>
      </c>
      <c r="I180" s="219">
        <v>2017</v>
      </c>
      <c r="J180" s="45">
        <f t="shared" si="97"/>
        <v>1420</v>
      </c>
      <c r="K180" s="537">
        <v>0</v>
      </c>
      <c r="L180" s="548">
        <v>0</v>
      </c>
      <c r="M180" s="371">
        <f t="shared" si="98"/>
        <v>1420</v>
      </c>
      <c r="N180" s="337">
        <v>0</v>
      </c>
      <c r="O180" s="539">
        <v>1420</v>
      </c>
      <c r="P180" s="540">
        <v>0</v>
      </c>
      <c r="Q180" s="393">
        <v>0</v>
      </c>
      <c r="R180" s="340">
        <v>0</v>
      </c>
      <c r="S180" s="390">
        <v>0</v>
      </c>
      <c r="T180" s="392">
        <v>0</v>
      </c>
      <c r="U180" s="342">
        <v>0</v>
      </c>
      <c r="V180" s="390">
        <v>0</v>
      </c>
      <c r="W180" s="393">
        <v>0</v>
      </c>
      <c r="X180" s="340">
        <v>0</v>
      </c>
      <c r="Y180" s="390">
        <v>0</v>
      </c>
      <c r="Z180" s="392">
        <v>0</v>
      </c>
      <c r="AA180" s="45">
        <v>0</v>
      </c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344"/>
      <c r="AX180" s="344"/>
      <c r="AY180" s="344"/>
      <c r="AZ180" s="344"/>
      <c r="BA180" s="344"/>
      <c r="BB180" s="344"/>
      <c r="BC180" s="344"/>
      <c r="BD180" s="344"/>
      <c r="BE180" s="344"/>
      <c r="BF180" s="344"/>
      <c r="BG180" s="344"/>
      <c r="BH180" s="344"/>
      <c r="BI180" s="344"/>
      <c r="BJ180" s="344"/>
      <c r="BK180" s="344"/>
      <c r="BL180" s="344"/>
      <c r="BM180" s="344"/>
      <c r="BN180" s="344"/>
      <c r="BO180" s="344"/>
      <c r="BP180" s="344"/>
      <c r="BQ180" s="344"/>
      <c r="BR180" s="344"/>
      <c r="BS180" s="344"/>
      <c r="BT180" s="344"/>
      <c r="BU180" s="344"/>
      <c r="BV180" s="344"/>
      <c r="BW180" s="344"/>
      <c r="BX180" s="344"/>
      <c r="BY180" s="344"/>
      <c r="BZ180" s="344"/>
      <c r="CA180" s="344"/>
      <c r="CB180" s="344"/>
      <c r="CC180" s="344"/>
      <c r="CD180" s="344"/>
      <c r="CE180" s="344"/>
      <c r="CF180" s="344"/>
      <c r="CG180" s="344"/>
      <c r="CH180" s="344"/>
      <c r="CI180" s="344"/>
      <c r="CJ180" s="344"/>
      <c r="CK180" s="344"/>
      <c r="CL180" s="344"/>
      <c r="CM180" s="344"/>
      <c r="CN180" s="344"/>
      <c r="CO180" s="344"/>
      <c r="CP180" s="344"/>
      <c r="CQ180" s="344"/>
      <c r="CR180" s="344"/>
      <c r="CS180" s="344"/>
      <c r="CT180" s="344"/>
      <c r="CU180" s="344"/>
      <c r="CV180" s="344"/>
      <c r="CW180" s="344"/>
      <c r="CX180" s="344"/>
      <c r="CY180" s="344"/>
      <c r="CZ180" s="344"/>
      <c r="DA180" s="344"/>
      <c r="DB180" s="344"/>
      <c r="DC180" s="344"/>
      <c r="DD180" s="344"/>
      <c r="DE180" s="344"/>
      <c r="DF180" s="344"/>
      <c r="DG180" s="344"/>
      <c r="DH180" s="344"/>
      <c r="DI180" s="344"/>
      <c r="DJ180" s="344"/>
      <c r="DK180" s="344"/>
      <c r="DL180" s="344"/>
      <c r="DM180" s="344"/>
      <c r="DN180" s="344"/>
      <c r="DO180" s="344"/>
      <c r="DP180" s="344"/>
      <c r="DQ180" s="344"/>
    </row>
    <row r="181" spans="1:121" s="33" customFormat="1" ht="29.25" customHeight="1" x14ac:dyDescent="0.25">
      <c r="A181" s="33">
        <v>230</v>
      </c>
      <c r="B181" s="547">
        <v>3631</v>
      </c>
      <c r="C181" s="44">
        <v>6121</v>
      </c>
      <c r="D181" s="545">
        <v>4318</v>
      </c>
      <c r="E181" s="458" t="s">
        <v>186</v>
      </c>
      <c r="F181" s="218" t="s">
        <v>84</v>
      </c>
      <c r="G181" s="126">
        <v>400</v>
      </c>
      <c r="H181" s="126">
        <v>2017</v>
      </c>
      <c r="I181" s="219">
        <v>2017</v>
      </c>
      <c r="J181" s="45">
        <f t="shared" si="97"/>
        <v>5473</v>
      </c>
      <c r="K181" s="537">
        <v>143</v>
      </c>
      <c r="L181" s="548">
        <v>0</v>
      </c>
      <c r="M181" s="371">
        <f t="shared" si="98"/>
        <v>5330</v>
      </c>
      <c r="N181" s="337">
        <v>0</v>
      </c>
      <c r="O181" s="539">
        <v>5330</v>
      </c>
      <c r="P181" s="540">
        <v>0</v>
      </c>
      <c r="Q181" s="393">
        <v>0</v>
      </c>
      <c r="R181" s="340">
        <v>0</v>
      </c>
      <c r="S181" s="390">
        <v>0</v>
      </c>
      <c r="T181" s="392">
        <v>0</v>
      </c>
      <c r="U181" s="342">
        <v>0</v>
      </c>
      <c r="V181" s="390">
        <v>0</v>
      </c>
      <c r="W181" s="393">
        <v>0</v>
      </c>
      <c r="X181" s="340">
        <v>0</v>
      </c>
      <c r="Y181" s="390">
        <v>0</v>
      </c>
      <c r="Z181" s="392">
        <v>0</v>
      </c>
      <c r="AA181" s="45">
        <v>0</v>
      </c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344"/>
      <c r="AX181" s="344"/>
      <c r="AY181" s="344"/>
      <c r="AZ181" s="344"/>
      <c r="BA181" s="344"/>
      <c r="BB181" s="344"/>
      <c r="BC181" s="344"/>
      <c r="BD181" s="344"/>
      <c r="BE181" s="344"/>
      <c r="BF181" s="344"/>
      <c r="BG181" s="344"/>
      <c r="BH181" s="344"/>
      <c r="BI181" s="344"/>
      <c r="BJ181" s="344"/>
      <c r="BK181" s="344"/>
      <c r="BL181" s="344"/>
      <c r="BM181" s="344"/>
      <c r="BN181" s="344"/>
      <c r="BO181" s="344"/>
      <c r="BP181" s="344"/>
      <c r="BQ181" s="344"/>
      <c r="BR181" s="344"/>
      <c r="BS181" s="344"/>
      <c r="BT181" s="344"/>
      <c r="BU181" s="344"/>
      <c r="BV181" s="344"/>
      <c r="BW181" s="344"/>
      <c r="BX181" s="344"/>
      <c r="BY181" s="344"/>
      <c r="BZ181" s="344"/>
      <c r="CA181" s="344"/>
      <c r="CB181" s="344"/>
      <c r="CC181" s="344"/>
      <c r="CD181" s="344"/>
      <c r="CE181" s="344"/>
      <c r="CF181" s="344"/>
      <c r="CG181" s="344"/>
      <c r="CH181" s="344"/>
      <c r="CI181" s="344"/>
      <c r="CJ181" s="344"/>
      <c r="CK181" s="344"/>
      <c r="CL181" s="344"/>
      <c r="CM181" s="344"/>
      <c r="CN181" s="344"/>
      <c r="CO181" s="344"/>
      <c r="CP181" s="344"/>
      <c r="CQ181" s="344"/>
      <c r="CR181" s="344"/>
      <c r="CS181" s="344"/>
      <c r="CT181" s="344"/>
      <c r="CU181" s="344"/>
      <c r="CV181" s="344"/>
      <c r="CW181" s="344"/>
      <c r="CX181" s="344"/>
      <c r="CY181" s="344"/>
      <c r="CZ181" s="344"/>
      <c r="DA181" s="344"/>
      <c r="DB181" s="344"/>
      <c r="DC181" s="344"/>
      <c r="DD181" s="344"/>
      <c r="DE181" s="344"/>
      <c r="DF181" s="344"/>
      <c r="DG181" s="344"/>
      <c r="DH181" s="344"/>
      <c r="DI181" s="344"/>
      <c r="DJ181" s="344"/>
      <c r="DK181" s="344"/>
      <c r="DL181" s="344"/>
      <c r="DM181" s="344"/>
      <c r="DN181" s="344"/>
      <c r="DO181" s="344"/>
      <c r="DP181" s="344"/>
      <c r="DQ181" s="344"/>
    </row>
    <row r="182" spans="1:121" s="33" customFormat="1" ht="25.5" customHeight="1" x14ac:dyDescent="0.25">
      <c r="A182" s="33">
        <v>230</v>
      </c>
      <c r="B182" s="547">
        <v>3631</v>
      </c>
      <c r="C182" s="44">
        <v>6121</v>
      </c>
      <c r="D182" s="545">
        <v>4319</v>
      </c>
      <c r="E182" s="458" t="s">
        <v>187</v>
      </c>
      <c r="F182" s="218" t="s">
        <v>36</v>
      </c>
      <c r="G182" s="126">
        <v>400</v>
      </c>
      <c r="H182" s="126">
        <v>2017</v>
      </c>
      <c r="I182" s="219">
        <v>2017</v>
      </c>
      <c r="J182" s="45">
        <f t="shared" si="97"/>
        <v>1200</v>
      </c>
      <c r="K182" s="537">
        <v>136</v>
      </c>
      <c r="L182" s="548">
        <v>0</v>
      </c>
      <c r="M182" s="371">
        <f t="shared" si="98"/>
        <v>1064</v>
      </c>
      <c r="N182" s="337">
        <v>0</v>
      </c>
      <c r="O182" s="539">
        <v>1064</v>
      </c>
      <c r="P182" s="540">
        <v>0</v>
      </c>
      <c r="Q182" s="393">
        <v>0</v>
      </c>
      <c r="R182" s="340">
        <v>0</v>
      </c>
      <c r="S182" s="390">
        <v>0</v>
      </c>
      <c r="T182" s="392">
        <v>0</v>
      </c>
      <c r="U182" s="342">
        <v>0</v>
      </c>
      <c r="V182" s="390">
        <v>0</v>
      </c>
      <c r="W182" s="393">
        <v>0</v>
      </c>
      <c r="X182" s="340">
        <v>0</v>
      </c>
      <c r="Y182" s="390">
        <v>0</v>
      </c>
      <c r="Z182" s="392">
        <v>0</v>
      </c>
      <c r="AA182" s="45">
        <v>0</v>
      </c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344"/>
      <c r="AX182" s="344"/>
      <c r="AY182" s="344"/>
      <c r="AZ182" s="344"/>
      <c r="BA182" s="344"/>
      <c r="BB182" s="344"/>
      <c r="BC182" s="344"/>
      <c r="BD182" s="344"/>
      <c r="BE182" s="344"/>
      <c r="BF182" s="344"/>
      <c r="BG182" s="344"/>
      <c r="BH182" s="344"/>
      <c r="BI182" s="344"/>
      <c r="BJ182" s="344"/>
      <c r="BK182" s="344"/>
      <c r="BL182" s="344"/>
      <c r="BM182" s="344"/>
      <c r="BN182" s="344"/>
      <c r="BO182" s="344"/>
      <c r="BP182" s="344"/>
      <c r="BQ182" s="344"/>
      <c r="BR182" s="344"/>
      <c r="BS182" s="344"/>
      <c r="BT182" s="344"/>
      <c r="BU182" s="344"/>
      <c r="BV182" s="344"/>
      <c r="BW182" s="344"/>
      <c r="BX182" s="344"/>
      <c r="BY182" s="344"/>
      <c r="BZ182" s="344"/>
      <c r="CA182" s="344"/>
      <c r="CB182" s="344"/>
      <c r="CC182" s="344"/>
      <c r="CD182" s="344"/>
      <c r="CE182" s="344"/>
      <c r="CF182" s="344"/>
      <c r="CG182" s="344"/>
      <c r="CH182" s="344"/>
      <c r="CI182" s="344"/>
      <c r="CJ182" s="344"/>
      <c r="CK182" s="344"/>
      <c r="CL182" s="344"/>
      <c r="CM182" s="344"/>
      <c r="CN182" s="344"/>
      <c r="CO182" s="344"/>
      <c r="CP182" s="344"/>
      <c r="CQ182" s="344"/>
      <c r="CR182" s="344"/>
      <c r="CS182" s="344"/>
      <c r="CT182" s="344"/>
      <c r="CU182" s="344"/>
      <c r="CV182" s="344"/>
      <c r="CW182" s="344"/>
      <c r="CX182" s="344"/>
      <c r="CY182" s="344"/>
      <c r="CZ182" s="344"/>
      <c r="DA182" s="344"/>
      <c r="DB182" s="344"/>
      <c r="DC182" s="344"/>
      <c r="DD182" s="344"/>
      <c r="DE182" s="344"/>
      <c r="DF182" s="344"/>
      <c r="DG182" s="344"/>
      <c r="DH182" s="344"/>
      <c r="DI182" s="344"/>
      <c r="DJ182" s="344"/>
      <c r="DK182" s="344"/>
      <c r="DL182" s="344"/>
      <c r="DM182" s="344"/>
      <c r="DN182" s="344"/>
      <c r="DO182" s="344"/>
      <c r="DP182" s="344"/>
      <c r="DQ182" s="344"/>
    </row>
    <row r="183" spans="1:121" s="33" customFormat="1" ht="31.5" customHeight="1" x14ac:dyDescent="0.25">
      <c r="A183" s="33">
        <v>230</v>
      </c>
      <c r="B183" s="547">
        <v>3631</v>
      </c>
      <c r="C183" s="44">
        <v>6121</v>
      </c>
      <c r="D183" s="545">
        <v>4320</v>
      </c>
      <c r="E183" s="458" t="s">
        <v>188</v>
      </c>
      <c r="F183" s="218" t="s">
        <v>35</v>
      </c>
      <c r="G183" s="126">
        <v>400</v>
      </c>
      <c r="H183" s="126">
        <v>2017</v>
      </c>
      <c r="I183" s="219">
        <v>2017</v>
      </c>
      <c r="J183" s="45">
        <f t="shared" si="97"/>
        <v>3800</v>
      </c>
      <c r="K183" s="537">
        <v>313</v>
      </c>
      <c r="L183" s="548">
        <v>0</v>
      </c>
      <c r="M183" s="371">
        <f t="shared" si="98"/>
        <v>3487</v>
      </c>
      <c r="N183" s="337">
        <v>0</v>
      </c>
      <c r="O183" s="539">
        <v>3487</v>
      </c>
      <c r="P183" s="540">
        <v>0</v>
      </c>
      <c r="Q183" s="393">
        <v>0</v>
      </c>
      <c r="R183" s="340">
        <v>0</v>
      </c>
      <c r="S183" s="390">
        <v>0</v>
      </c>
      <c r="T183" s="392">
        <v>0</v>
      </c>
      <c r="U183" s="342">
        <v>0</v>
      </c>
      <c r="V183" s="390">
        <v>0</v>
      </c>
      <c r="W183" s="393">
        <v>0</v>
      </c>
      <c r="X183" s="340">
        <v>0</v>
      </c>
      <c r="Y183" s="390">
        <v>0</v>
      </c>
      <c r="Z183" s="392">
        <v>0</v>
      </c>
      <c r="AA183" s="45">
        <v>0</v>
      </c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344"/>
      <c r="AX183" s="344"/>
      <c r="AY183" s="344"/>
      <c r="AZ183" s="344"/>
      <c r="BA183" s="344"/>
      <c r="BB183" s="344"/>
      <c r="BC183" s="344"/>
      <c r="BD183" s="344"/>
      <c r="BE183" s="344"/>
      <c r="BF183" s="344"/>
      <c r="BG183" s="344"/>
      <c r="BH183" s="344"/>
      <c r="BI183" s="344"/>
      <c r="BJ183" s="344"/>
      <c r="BK183" s="344"/>
      <c r="BL183" s="344"/>
      <c r="BM183" s="344"/>
      <c r="BN183" s="344"/>
      <c r="BO183" s="344"/>
      <c r="BP183" s="344"/>
      <c r="BQ183" s="344"/>
      <c r="BR183" s="344"/>
      <c r="BS183" s="344"/>
      <c r="BT183" s="344"/>
      <c r="BU183" s="344"/>
      <c r="BV183" s="344"/>
      <c r="BW183" s="344"/>
      <c r="BX183" s="344"/>
      <c r="BY183" s="344"/>
      <c r="BZ183" s="344"/>
      <c r="CA183" s="344"/>
      <c r="CB183" s="344"/>
      <c r="CC183" s="344"/>
      <c r="CD183" s="344"/>
      <c r="CE183" s="344"/>
      <c r="CF183" s="344"/>
      <c r="CG183" s="344"/>
      <c r="CH183" s="344"/>
      <c r="CI183" s="344"/>
      <c r="CJ183" s="344"/>
      <c r="CK183" s="344"/>
      <c r="CL183" s="344"/>
      <c r="CM183" s="344"/>
      <c r="CN183" s="344"/>
      <c r="CO183" s="344"/>
      <c r="CP183" s="344"/>
      <c r="CQ183" s="344"/>
      <c r="CR183" s="344"/>
      <c r="CS183" s="344"/>
      <c r="CT183" s="344"/>
      <c r="CU183" s="344"/>
      <c r="CV183" s="344"/>
      <c r="CW183" s="344"/>
      <c r="CX183" s="344"/>
      <c r="CY183" s="344"/>
      <c r="CZ183" s="344"/>
      <c r="DA183" s="344"/>
      <c r="DB183" s="344"/>
      <c r="DC183" s="344"/>
      <c r="DD183" s="344"/>
      <c r="DE183" s="344"/>
      <c r="DF183" s="344"/>
      <c r="DG183" s="344"/>
      <c r="DH183" s="344"/>
      <c r="DI183" s="344"/>
      <c r="DJ183" s="344"/>
      <c r="DK183" s="344"/>
      <c r="DL183" s="344"/>
      <c r="DM183" s="344"/>
      <c r="DN183" s="344"/>
      <c r="DO183" s="344"/>
      <c r="DP183" s="344"/>
      <c r="DQ183" s="344"/>
    </row>
    <row r="184" spans="1:121" s="33" customFormat="1" ht="25.5" customHeight="1" x14ac:dyDescent="0.25">
      <c r="A184" s="33">
        <v>230</v>
      </c>
      <c r="B184" s="547">
        <v>3031</v>
      </c>
      <c r="C184" s="44">
        <v>6121</v>
      </c>
      <c r="D184" s="545">
        <v>4321</v>
      </c>
      <c r="E184" s="458" t="s">
        <v>189</v>
      </c>
      <c r="F184" s="218" t="s">
        <v>97</v>
      </c>
      <c r="G184" s="126">
        <v>400</v>
      </c>
      <c r="H184" s="126">
        <v>2017</v>
      </c>
      <c r="I184" s="219">
        <v>2017</v>
      </c>
      <c r="J184" s="45">
        <f t="shared" si="97"/>
        <v>4220</v>
      </c>
      <c r="K184" s="537">
        <v>498</v>
      </c>
      <c r="L184" s="548">
        <v>0</v>
      </c>
      <c r="M184" s="371">
        <f t="shared" si="98"/>
        <v>3722</v>
      </c>
      <c r="N184" s="337">
        <v>0</v>
      </c>
      <c r="O184" s="539">
        <v>3722</v>
      </c>
      <c r="P184" s="540">
        <v>0</v>
      </c>
      <c r="Q184" s="393">
        <v>0</v>
      </c>
      <c r="R184" s="340">
        <v>0</v>
      </c>
      <c r="S184" s="390">
        <v>0</v>
      </c>
      <c r="T184" s="392">
        <v>0</v>
      </c>
      <c r="U184" s="342">
        <v>0</v>
      </c>
      <c r="V184" s="390">
        <v>0</v>
      </c>
      <c r="W184" s="393">
        <v>0</v>
      </c>
      <c r="X184" s="340">
        <v>0</v>
      </c>
      <c r="Y184" s="390">
        <v>0</v>
      </c>
      <c r="Z184" s="392">
        <v>0</v>
      </c>
      <c r="AA184" s="45">
        <v>0</v>
      </c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344"/>
      <c r="AX184" s="344"/>
      <c r="AY184" s="344"/>
      <c r="AZ184" s="344"/>
      <c r="BA184" s="344"/>
      <c r="BB184" s="344"/>
      <c r="BC184" s="344"/>
      <c r="BD184" s="344"/>
      <c r="BE184" s="344"/>
      <c r="BF184" s="344"/>
      <c r="BG184" s="344"/>
      <c r="BH184" s="344"/>
      <c r="BI184" s="344"/>
      <c r="BJ184" s="344"/>
      <c r="BK184" s="344"/>
      <c r="BL184" s="344"/>
      <c r="BM184" s="344"/>
      <c r="BN184" s="344"/>
      <c r="BO184" s="344"/>
      <c r="BP184" s="344"/>
      <c r="BQ184" s="344"/>
      <c r="BR184" s="344"/>
      <c r="BS184" s="344"/>
      <c r="BT184" s="344"/>
      <c r="BU184" s="344"/>
      <c r="BV184" s="344"/>
      <c r="BW184" s="344"/>
      <c r="BX184" s="344"/>
      <c r="BY184" s="344"/>
      <c r="BZ184" s="344"/>
      <c r="CA184" s="344"/>
      <c r="CB184" s="344"/>
      <c r="CC184" s="344"/>
      <c r="CD184" s="344"/>
      <c r="CE184" s="344"/>
      <c r="CF184" s="344"/>
      <c r="CG184" s="344"/>
      <c r="CH184" s="344"/>
      <c r="CI184" s="344"/>
      <c r="CJ184" s="344"/>
      <c r="CK184" s="344"/>
      <c r="CL184" s="344"/>
      <c r="CM184" s="344"/>
      <c r="CN184" s="344"/>
      <c r="CO184" s="344"/>
      <c r="CP184" s="344"/>
      <c r="CQ184" s="344"/>
      <c r="CR184" s="344"/>
      <c r="CS184" s="344"/>
      <c r="CT184" s="344"/>
      <c r="CU184" s="344"/>
      <c r="CV184" s="344"/>
      <c r="CW184" s="344"/>
      <c r="CX184" s="344"/>
      <c r="CY184" s="344"/>
      <c r="CZ184" s="344"/>
      <c r="DA184" s="344"/>
      <c r="DB184" s="344"/>
      <c r="DC184" s="344"/>
      <c r="DD184" s="344"/>
      <c r="DE184" s="344"/>
      <c r="DF184" s="344"/>
      <c r="DG184" s="344"/>
      <c r="DH184" s="344"/>
      <c r="DI184" s="344"/>
      <c r="DJ184" s="344"/>
      <c r="DK184" s="344"/>
      <c r="DL184" s="344"/>
      <c r="DM184" s="344"/>
      <c r="DN184" s="344"/>
      <c r="DO184" s="344"/>
      <c r="DP184" s="344"/>
      <c r="DQ184" s="344"/>
    </row>
    <row r="185" spans="1:121" s="33" customFormat="1" ht="25.5" customHeight="1" x14ac:dyDescent="0.25">
      <c r="A185" s="33">
        <v>230</v>
      </c>
      <c r="B185" s="547">
        <v>3631</v>
      </c>
      <c r="C185" s="44">
        <v>6121</v>
      </c>
      <c r="D185" s="545">
        <v>4322</v>
      </c>
      <c r="E185" s="458" t="s">
        <v>190</v>
      </c>
      <c r="F185" s="218" t="s">
        <v>97</v>
      </c>
      <c r="G185" s="126">
        <v>400</v>
      </c>
      <c r="H185" s="126">
        <v>2017</v>
      </c>
      <c r="I185" s="219">
        <v>2017</v>
      </c>
      <c r="J185" s="45">
        <f t="shared" si="97"/>
        <v>210</v>
      </c>
      <c r="K185" s="537">
        <v>65</v>
      </c>
      <c r="L185" s="548">
        <v>0</v>
      </c>
      <c r="M185" s="371">
        <f t="shared" si="98"/>
        <v>145</v>
      </c>
      <c r="N185" s="337">
        <v>0</v>
      </c>
      <c r="O185" s="539">
        <v>145</v>
      </c>
      <c r="P185" s="540">
        <v>0</v>
      </c>
      <c r="Q185" s="393">
        <v>0</v>
      </c>
      <c r="R185" s="340">
        <v>0</v>
      </c>
      <c r="S185" s="390">
        <v>0</v>
      </c>
      <c r="T185" s="392">
        <v>0</v>
      </c>
      <c r="U185" s="342">
        <v>0</v>
      </c>
      <c r="V185" s="390">
        <v>0</v>
      </c>
      <c r="W185" s="393">
        <v>0</v>
      </c>
      <c r="X185" s="340">
        <v>0</v>
      </c>
      <c r="Y185" s="390">
        <v>0</v>
      </c>
      <c r="Z185" s="392">
        <v>0</v>
      </c>
      <c r="AA185" s="45">
        <v>0</v>
      </c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344"/>
      <c r="AX185" s="344"/>
      <c r="AY185" s="344"/>
      <c r="AZ185" s="344"/>
      <c r="BA185" s="344"/>
      <c r="BB185" s="344"/>
      <c r="BC185" s="344"/>
      <c r="BD185" s="344"/>
      <c r="BE185" s="344"/>
      <c r="BF185" s="344"/>
      <c r="BG185" s="344"/>
      <c r="BH185" s="344"/>
      <c r="BI185" s="344"/>
      <c r="BJ185" s="344"/>
      <c r="BK185" s="344"/>
      <c r="BL185" s="344"/>
      <c r="BM185" s="344"/>
      <c r="BN185" s="344"/>
      <c r="BO185" s="344"/>
      <c r="BP185" s="344"/>
      <c r="BQ185" s="344"/>
      <c r="BR185" s="344"/>
      <c r="BS185" s="344"/>
      <c r="BT185" s="344"/>
      <c r="BU185" s="344"/>
      <c r="BV185" s="344"/>
      <c r="BW185" s="344"/>
      <c r="BX185" s="344"/>
      <c r="BY185" s="344"/>
      <c r="BZ185" s="344"/>
      <c r="CA185" s="344"/>
      <c r="CB185" s="344"/>
      <c r="CC185" s="344"/>
      <c r="CD185" s="344"/>
      <c r="CE185" s="344"/>
      <c r="CF185" s="344"/>
      <c r="CG185" s="344"/>
      <c r="CH185" s="344"/>
      <c r="CI185" s="344"/>
      <c r="CJ185" s="344"/>
      <c r="CK185" s="344"/>
      <c r="CL185" s="344"/>
      <c r="CM185" s="344"/>
      <c r="CN185" s="344"/>
      <c r="CO185" s="344"/>
      <c r="CP185" s="344"/>
      <c r="CQ185" s="344"/>
      <c r="CR185" s="344"/>
      <c r="CS185" s="344"/>
      <c r="CT185" s="344"/>
      <c r="CU185" s="344"/>
      <c r="CV185" s="344"/>
      <c r="CW185" s="344"/>
      <c r="CX185" s="344"/>
      <c r="CY185" s="344"/>
      <c r="CZ185" s="344"/>
      <c r="DA185" s="344"/>
      <c r="DB185" s="344"/>
      <c r="DC185" s="344"/>
      <c r="DD185" s="344"/>
      <c r="DE185" s="344"/>
      <c r="DF185" s="344"/>
      <c r="DG185" s="344"/>
      <c r="DH185" s="344"/>
      <c r="DI185" s="344"/>
      <c r="DJ185" s="344"/>
      <c r="DK185" s="344"/>
      <c r="DL185" s="344"/>
      <c r="DM185" s="344"/>
      <c r="DN185" s="344"/>
      <c r="DO185" s="344"/>
      <c r="DP185" s="344"/>
      <c r="DQ185" s="344"/>
    </row>
    <row r="186" spans="1:121" s="33" customFormat="1" ht="25.5" customHeight="1" x14ac:dyDescent="0.25">
      <c r="A186" s="33">
        <v>230</v>
      </c>
      <c r="B186" s="547">
        <v>3031</v>
      </c>
      <c r="C186" s="44">
        <v>6121</v>
      </c>
      <c r="D186" s="545">
        <v>4323</v>
      </c>
      <c r="E186" s="458" t="s">
        <v>191</v>
      </c>
      <c r="F186" s="218" t="s">
        <v>35</v>
      </c>
      <c r="G186" s="126">
        <v>400</v>
      </c>
      <c r="H186" s="126">
        <v>2017</v>
      </c>
      <c r="I186" s="219">
        <v>2017</v>
      </c>
      <c r="J186" s="45">
        <f t="shared" si="97"/>
        <v>5100</v>
      </c>
      <c r="K186" s="537">
        <v>386</v>
      </c>
      <c r="L186" s="548">
        <v>0</v>
      </c>
      <c r="M186" s="371">
        <f t="shared" si="98"/>
        <v>0</v>
      </c>
      <c r="N186" s="337">
        <v>0</v>
      </c>
      <c r="O186" s="539">
        <v>0</v>
      </c>
      <c r="P186" s="540">
        <v>0</v>
      </c>
      <c r="Q186" s="393">
        <v>0</v>
      </c>
      <c r="R186" s="340">
        <v>4714</v>
      </c>
      <c r="S186" s="390">
        <v>0</v>
      </c>
      <c r="T186" s="392">
        <v>0</v>
      </c>
      <c r="U186" s="342">
        <v>0</v>
      </c>
      <c r="V186" s="390">
        <v>0</v>
      </c>
      <c r="W186" s="393">
        <v>0</v>
      </c>
      <c r="X186" s="340">
        <v>0</v>
      </c>
      <c r="Y186" s="390">
        <v>0</v>
      </c>
      <c r="Z186" s="392">
        <v>0</v>
      </c>
      <c r="AA186" s="45">
        <v>0</v>
      </c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344"/>
      <c r="AX186" s="344"/>
      <c r="AY186" s="344"/>
      <c r="AZ186" s="344"/>
      <c r="BA186" s="344"/>
      <c r="BB186" s="344"/>
      <c r="BC186" s="344"/>
      <c r="BD186" s="344"/>
      <c r="BE186" s="344"/>
      <c r="BF186" s="344"/>
      <c r="BG186" s="344"/>
      <c r="BH186" s="344"/>
      <c r="BI186" s="344"/>
      <c r="BJ186" s="344"/>
      <c r="BK186" s="344"/>
      <c r="BL186" s="344"/>
      <c r="BM186" s="344"/>
      <c r="BN186" s="344"/>
      <c r="BO186" s="344"/>
      <c r="BP186" s="344"/>
      <c r="BQ186" s="344"/>
      <c r="BR186" s="344"/>
      <c r="BS186" s="344"/>
      <c r="BT186" s="344"/>
      <c r="BU186" s="344"/>
      <c r="BV186" s="344"/>
      <c r="BW186" s="344"/>
      <c r="BX186" s="344"/>
      <c r="BY186" s="344"/>
      <c r="BZ186" s="344"/>
      <c r="CA186" s="344"/>
      <c r="CB186" s="344"/>
      <c r="CC186" s="344"/>
      <c r="CD186" s="344"/>
      <c r="CE186" s="344"/>
      <c r="CF186" s="344"/>
      <c r="CG186" s="344"/>
      <c r="CH186" s="344"/>
      <c r="CI186" s="344"/>
      <c r="CJ186" s="344"/>
      <c r="CK186" s="344"/>
      <c r="CL186" s="344"/>
      <c r="CM186" s="344"/>
      <c r="CN186" s="344"/>
      <c r="CO186" s="344"/>
      <c r="CP186" s="344"/>
      <c r="CQ186" s="344"/>
      <c r="CR186" s="344"/>
      <c r="CS186" s="344"/>
      <c r="CT186" s="344"/>
      <c r="CU186" s="344"/>
      <c r="CV186" s="344"/>
      <c r="CW186" s="344"/>
      <c r="CX186" s="344"/>
      <c r="CY186" s="344"/>
      <c r="CZ186" s="344"/>
      <c r="DA186" s="344"/>
      <c r="DB186" s="344"/>
      <c r="DC186" s="344"/>
      <c r="DD186" s="344"/>
      <c r="DE186" s="344"/>
      <c r="DF186" s="344"/>
      <c r="DG186" s="344"/>
      <c r="DH186" s="344"/>
      <c r="DI186" s="344"/>
      <c r="DJ186" s="344"/>
      <c r="DK186" s="344"/>
      <c r="DL186" s="344"/>
      <c r="DM186" s="344"/>
      <c r="DN186" s="344"/>
      <c r="DO186" s="344"/>
      <c r="DP186" s="344"/>
      <c r="DQ186" s="344"/>
    </row>
    <row r="187" spans="1:121" s="33" customFormat="1" ht="25.5" customHeight="1" x14ac:dyDescent="0.25">
      <c r="A187" s="33">
        <v>230</v>
      </c>
      <c r="B187" s="547">
        <v>3631</v>
      </c>
      <c r="C187" s="44">
        <v>6121</v>
      </c>
      <c r="D187" s="545"/>
      <c r="E187" s="458" t="s">
        <v>192</v>
      </c>
      <c r="F187" s="218" t="s">
        <v>97</v>
      </c>
      <c r="G187" s="126">
        <v>400</v>
      </c>
      <c r="H187" s="126">
        <v>2017</v>
      </c>
      <c r="I187" s="219">
        <v>2017</v>
      </c>
      <c r="J187" s="45">
        <f t="shared" si="97"/>
        <v>65</v>
      </c>
      <c r="K187" s="537">
        <v>65</v>
      </c>
      <c r="L187" s="548">
        <v>0</v>
      </c>
      <c r="M187" s="371">
        <f t="shared" si="98"/>
        <v>0</v>
      </c>
      <c r="N187" s="337">
        <v>0</v>
      </c>
      <c r="O187" s="539">
        <v>0</v>
      </c>
      <c r="P187" s="540">
        <v>0</v>
      </c>
      <c r="Q187" s="393">
        <v>0</v>
      </c>
      <c r="R187" s="340">
        <v>0</v>
      </c>
      <c r="S187" s="390">
        <v>0</v>
      </c>
      <c r="T187" s="392">
        <v>0</v>
      </c>
      <c r="U187" s="342">
        <v>0</v>
      </c>
      <c r="V187" s="390">
        <v>0</v>
      </c>
      <c r="W187" s="393">
        <v>0</v>
      </c>
      <c r="X187" s="340">
        <v>0</v>
      </c>
      <c r="Y187" s="390">
        <v>0</v>
      </c>
      <c r="Z187" s="392">
        <v>0</v>
      </c>
      <c r="AA187" s="45">
        <v>0</v>
      </c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344"/>
      <c r="AX187" s="344"/>
      <c r="AY187" s="344"/>
      <c r="AZ187" s="344"/>
      <c r="BA187" s="344"/>
      <c r="BB187" s="344"/>
      <c r="BC187" s="344"/>
      <c r="BD187" s="344"/>
      <c r="BE187" s="344"/>
      <c r="BF187" s="344"/>
      <c r="BG187" s="344"/>
      <c r="BH187" s="344"/>
      <c r="BI187" s="344"/>
      <c r="BJ187" s="344"/>
      <c r="BK187" s="344"/>
      <c r="BL187" s="344"/>
      <c r="BM187" s="344"/>
      <c r="BN187" s="344"/>
      <c r="BO187" s="344"/>
      <c r="BP187" s="344"/>
      <c r="BQ187" s="344"/>
      <c r="BR187" s="344"/>
      <c r="BS187" s="344"/>
      <c r="BT187" s="344"/>
      <c r="BU187" s="344"/>
      <c r="BV187" s="344"/>
      <c r="BW187" s="344"/>
      <c r="BX187" s="344"/>
      <c r="BY187" s="344"/>
      <c r="BZ187" s="344"/>
      <c r="CA187" s="344"/>
      <c r="CB187" s="344"/>
      <c r="CC187" s="344"/>
      <c r="CD187" s="344"/>
      <c r="CE187" s="344"/>
      <c r="CF187" s="344"/>
      <c r="CG187" s="344"/>
      <c r="CH187" s="344"/>
      <c r="CI187" s="344"/>
      <c r="CJ187" s="344"/>
      <c r="CK187" s="344"/>
      <c r="CL187" s="344"/>
      <c r="CM187" s="344"/>
      <c r="CN187" s="344"/>
      <c r="CO187" s="344"/>
      <c r="CP187" s="344"/>
      <c r="CQ187" s="344"/>
      <c r="CR187" s="344"/>
      <c r="CS187" s="344"/>
      <c r="CT187" s="344"/>
      <c r="CU187" s="344"/>
      <c r="CV187" s="344"/>
      <c r="CW187" s="344"/>
      <c r="CX187" s="344"/>
      <c r="CY187" s="344"/>
      <c r="CZ187" s="344"/>
      <c r="DA187" s="344"/>
      <c r="DB187" s="344"/>
      <c r="DC187" s="344"/>
      <c r="DD187" s="344"/>
      <c r="DE187" s="344"/>
      <c r="DF187" s="344"/>
      <c r="DG187" s="344"/>
      <c r="DH187" s="344"/>
      <c r="DI187" s="344"/>
      <c r="DJ187" s="344"/>
      <c r="DK187" s="344"/>
      <c r="DL187" s="344"/>
      <c r="DM187" s="344"/>
      <c r="DN187" s="344"/>
      <c r="DO187" s="344"/>
      <c r="DP187" s="344"/>
      <c r="DQ187" s="344"/>
    </row>
    <row r="188" spans="1:121" s="33" customFormat="1" ht="30.75" customHeight="1" x14ac:dyDescent="0.25">
      <c r="A188" s="33">
        <v>230</v>
      </c>
      <c r="B188" s="547">
        <v>3631</v>
      </c>
      <c r="C188" s="44">
        <v>6121</v>
      </c>
      <c r="D188" s="545"/>
      <c r="E188" s="458" t="s">
        <v>193</v>
      </c>
      <c r="F188" s="218" t="s">
        <v>97</v>
      </c>
      <c r="G188" s="126">
        <v>400</v>
      </c>
      <c r="H188" s="126">
        <v>2017</v>
      </c>
      <c r="I188" s="219">
        <v>2017</v>
      </c>
      <c r="J188" s="45">
        <f t="shared" si="97"/>
        <v>84</v>
      </c>
      <c r="K188" s="537">
        <v>84</v>
      </c>
      <c r="L188" s="548">
        <v>0</v>
      </c>
      <c r="M188" s="371">
        <f t="shared" si="98"/>
        <v>0</v>
      </c>
      <c r="N188" s="337">
        <v>0</v>
      </c>
      <c r="O188" s="539">
        <v>0</v>
      </c>
      <c r="P188" s="540">
        <v>0</v>
      </c>
      <c r="Q188" s="393">
        <v>0</v>
      </c>
      <c r="R188" s="340">
        <v>0</v>
      </c>
      <c r="S188" s="390">
        <v>0</v>
      </c>
      <c r="T188" s="392">
        <v>0</v>
      </c>
      <c r="U188" s="342">
        <v>0</v>
      </c>
      <c r="V188" s="390">
        <v>0</v>
      </c>
      <c r="W188" s="393">
        <v>0</v>
      </c>
      <c r="X188" s="340">
        <v>0</v>
      </c>
      <c r="Y188" s="390">
        <v>0</v>
      </c>
      <c r="Z188" s="392">
        <v>0</v>
      </c>
      <c r="AA188" s="45">
        <v>0</v>
      </c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344"/>
      <c r="AX188" s="344"/>
      <c r="AY188" s="344"/>
      <c r="AZ188" s="344"/>
      <c r="BA188" s="344"/>
      <c r="BB188" s="344"/>
      <c r="BC188" s="344"/>
      <c r="BD188" s="344"/>
      <c r="BE188" s="344"/>
      <c r="BF188" s="344"/>
      <c r="BG188" s="344"/>
      <c r="BH188" s="344"/>
      <c r="BI188" s="344"/>
      <c r="BJ188" s="344"/>
      <c r="BK188" s="344"/>
      <c r="BL188" s="344"/>
      <c r="BM188" s="344"/>
      <c r="BN188" s="344"/>
      <c r="BO188" s="344"/>
      <c r="BP188" s="344"/>
      <c r="BQ188" s="344"/>
      <c r="BR188" s="344"/>
      <c r="BS188" s="344"/>
      <c r="BT188" s="344"/>
      <c r="BU188" s="344"/>
      <c r="BV188" s="344"/>
      <c r="BW188" s="344"/>
      <c r="BX188" s="344"/>
      <c r="BY188" s="344"/>
      <c r="BZ188" s="344"/>
      <c r="CA188" s="344"/>
      <c r="CB188" s="344"/>
      <c r="CC188" s="344"/>
      <c r="CD188" s="344"/>
      <c r="CE188" s="344"/>
      <c r="CF188" s="344"/>
      <c r="CG188" s="344"/>
      <c r="CH188" s="344"/>
      <c r="CI188" s="344"/>
      <c r="CJ188" s="344"/>
      <c r="CK188" s="344"/>
      <c r="CL188" s="344"/>
      <c r="CM188" s="344"/>
      <c r="CN188" s="344"/>
      <c r="CO188" s="344"/>
      <c r="CP188" s="344"/>
      <c r="CQ188" s="344"/>
      <c r="CR188" s="344"/>
      <c r="CS188" s="344"/>
      <c r="CT188" s="344"/>
      <c r="CU188" s="344"/>
      <c r="CV188" s="344"/>
      <c r="CW188" s="344"/>
      <c r="CX188" s="344"/>
      <c r="CY188" s="344"/>
      <c r="CZ188" s="344"/>
      <c r="DA188" s="344"/>
      <c r="DB188" s="344"/>
      <c r="DC188" s="344"/>
      <c r="DD188" s="344"/>
      <c r="DE188" s="344"/>
      <c r="DF188" s="344"/>
      <c r="DG188" s="344"/>
      <c r="DH188" s="344"/>
      <c r="DI188" s="344"/>
      <c r="DJ188" s="344"/>
      <c r="DK188" s="344"/>
      <c r="DL188" s="344"/>
      <c r="DM188" s="344"/>
      <c r="DN188" s="344"/>
      <c r="DO188" s="344"/>
      <c r="DP188" s="344"/>
      <c r="DQ188" s="344"/>
    </row>
    <row r="189" spans="1:121" s="33" customFormat="1" ht="25.5" customHeight="1" x14ac:dyDescent="0.25">
      <c r="A189" s="33">
        <v>230</v>
      </c>
      <c r="B189" s="547">
        <v>3631</v>
      </c>
      <c r="C189" s="44">
        <v>6121</v>
      </c>
      <c r="D189" s="545"/>
      <c r="E189" s="458" t="s">
        <v>194</v>
      </c>
      <c r="F189" s="218" t="s">
        <v>97</v>
      </c>
      <c r="G189" s="126">
        <v>400</v>
      </c>
      <c r="H189" s="126">
        <v>2017</v>
      </c>
      <c r="I189" s="219">
        <v>2017</v>
      </c>
      <c r="J189" s="45">
        <f t="shared" si="97"/>
        <v>106</v>
      </c>
      <c r="K189" s="537">
        <v>106</v>
      </c>
      <c r="L189" s="548">
        <v>0</v>
      </c>
      <c r="M189" s="371">
        <f t="shared" si="98"/>
        <v>0</v>
      </c>
      <c r="N189" s="337">
        <v>0</v>
      </c>
      <c r="O189" s="539">
        <v>0</v>
      </c>
      <c r="P189" s="540">
        <v>0</v>
      </c>
      <c r="Q189" s="393">
        <v>0</v>
      </c>
      <c r="R189" s="340">
        <v>0</v>
      </c>
      <c r="S189" s="390">
        <v>0</v>
      </c>
      <c r="T189" s="392">
        <v>0</v>
      </c>
      <c r="U189" s="342">
        <v>0</v>
      </c>
      <c r="V189" s="390">
        <v>0</v>
      </c>
      <c r="W189" s="393">
        <v>0</v>
      </c>
      <c r="X189" s="340">
        <v>0</v>
      </c>
      <c r="Y189" s="390">
        <v>0</v>
      </c>
      <c r="Z189" s="392">
        <v>0</v>
      </c>
      <c r="AA189" s="45">
        <v>0</v>
      </c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344"/>
      <c r="AX189" s="344"/>
      <c r="AY189" s="344"/>
      <c r="AZ189" s="344"/>
      <c r="BA189" s="344"/>
      <c r="BB189" s="344"/>
      <c r="BC189" s="344"/>
      <c r="BD189" s="344"/>
      <c r="BE189" s="344"/>
      <c r="BF189" s="344"/>
      <c r="BG189" s="344"/>
      <c r="BH189" s="344"/>
      <c r="BI189" s="344"/>
      <c r="BJ189" s="344"/>
      <c r="BK189" s="344"/>
      <c r="BL189" s="344"/>
      <c r="BM189" s="344"/>
      <c r="BN189" s="344"/>
      <c r="BO189" s="344"/>
      <c r="BP189" s="344"/>
      <c r="BQ189" s="344"/>
      <c r="BR189" s="344"/>
      <c r="BS189" s="344"/>
      <c r="BT189" s="344"/>
      <c r="BU189" s="344"/>
      <c r="BV189" s="344"/>
      <c r="BW189" s="344"/>
      <c r="BX189" s="344"/>
      <c r="BY189" s="344"/>
      <c r="BZ189" s="344"/>
      <c r="CA189" s="344"/>
      <c r="CB189" s="344"/>
      <c r="CC189" s="344"/>
      <c r="CD189" s="344"/>
      <c r="CE189" s="344"/>
      <c r="CF189" s="344"/>
      <c r="CG189" s="344"/>
      <c r="CH189" s="344"/>
      <c r="CI189" s="344"/>
      <c r="CJ189" s="344"/>
      <c r="CK189" s="344"/>
      <c r="CL189" s="344"/>
      <c r="CM189" s="344"/>
      <c r="CN189" s="344"/>
      <c r="CO189" s="344"/>
      <c r="CP189" s="344"/>
      <c r="CQ189" s="344"/>
      <c r="CR189" s="344"/>
      <c r="CS189" s="344"/>
      <c r="CT189" s="344"/>
      <c r="CU189" s="344"/>
      <c r="CV189" s="344"/>
      <c r="CW189" s="344"/>
      <c r="CX189" s="344"/>
      <c r="CY189" s="344"/>
      <c r="CZ189" s="344"/>
      <c r="DA189" s="344"/>
      <c r="DB189" s="344"/>
      <c r="DC189" s="344"/>
      <c r="DD189" s="344"/>
      <c r="DE189" s="344"/>
      <c r="DF189" s="344"/>
      <c r="DG189" s="344"/>
      <c r="DH189" s="344"/>
      <c r="DI189" s="344"/>
      <c r="DJ189" s="344"/>
      <c r="DK189" s="344"/>
      <c r="DL189" s="344"/>
      <c r="DM189" s="344"/>
      <c r="DN189" s="344"/>
      <c r="DO189" s="344"/>
      <c r="DP189" s="344"/>
      <c r="DQ189" s="344"/>
    </row>
    <row r="190" spans="1:121" s="33" customFormat="1" ht="31.5" customHeight="1" x14ac:dyDescent="0.25">
      <c r="A190" s="33">
        <v>230</v>
      </c>
      <c r="B190" s="547">
        <v>3631</v>
      </c>
      <c r="C190" s="44">
        <v>6121</v>
      </c>
      <c r="D190" s="545"/>
      <c r="E190" s="458" t="s">
        <v>195</v>
      </c>
      <c r="F190" s="218" t="s">
        <v>84</v>
      </c>
      <c r="G190" s="126">
        <v>400</v>
      </c>
      <c r="H190" s="126">
        <v>2017</v>
      </c>
      <c r="I190" s="219">
        <v>2017</v>
      </c>
      <c r="J190" s="45">
        <f t="shared" si="97"/>
        <v>260</v>
      </c>
      <c r="K190" s="537">
        <v>260</v>
      </c>
      <c r="L190" s="548">
        <v>0</v>
      </c>
      <c r="M190" s="371">
        <f t="shared" si="98"/>
        <v>0</v>
      </c>
      <c r="N190" s="337">
        <v>0</v>
      </c>
      <c r="O190" s="539">
        <v>0</v>
      </c>
      <c r="P190" s="540">
        <v>0</v>
      </c>
      <c r="Q190" s="393">
        <v>0</v>
      </c>
      <c r="R190" s="340">
        <v>0</v>
      </c>
      <c r="S190" s="390">
        <v>0</v>
      </c>
      <c r="T190" s="392">
        <v>0</v>
      </c>
      <c r="U190" s="342">
        <v>0</v>
      </c>
      <c r="V190" s="390">
        <v>0</v>
      </c>
      <c r="W190" s="393">
        <v>0</v>
      </c>
      <c r="X190" s="340">
        <v>0</v>
      </c>
      <c r="Y190" s="390">
        <v>0</v>
      </c>
      <c r="Z190" s="392">
        <v>0</v>
      </c>
      <c r="AA190" s="45">
        <v>0</v>
      </c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344"/>
      <c r="AX190" s="344"/>
      <c r="AY190" s="344"/>
      <c r="AZ190" s="344"/>
      <c r="BA190" s="344"/>
      <c r="BB190" s="344"/>
      <c r="BC190" s="344"/>
      <c r="BD190" s="344"/>
      <c r="BE190" s="344"/>
      <c r="BF190" s="344"/>
      <c r="BG190" s="344"/>
      <c r="BH190" s="344"/>
      <c r="BI190" s="344"/>
      <c r="BJ190" s="344"/>
      <c r="BK190" s="344"/>
      <c r="BL190" s="344"/>
      <c r="BM190" s="344"/>
      <c r="BN190" s="344"/>
      <c r="BO190" s="344"/>
      <c r="BP190" s="344"/>
      <c r="BQ190" s="344"/>
      <c r="BR190" s="344"/>
      <c r="BS190" s="344"/>
      <c r="BT190" s="344"/>
      <c r="BU190" s="344"/>
      <c r="BV190" s="344"/>
      <c r="BW190" s="344"/>
      <c r="BX190" s="344"/>
      <c r="BY190" s="344"/>
      <c r="BZ190" s="344"/>
      <c r="CA190" s="344"/>
      <c r="CB190" s="344"/>
      <c r="CC190" s="344"/>
      <c r="CD190" s="344"/>
      <c r="CE190" s="344"/>
      <c r="CF190" s="344"/>
      <c r="CG190" s="344"/>
      <c r="CH190" s="344"/>
      <c r="CI190" s="344"/>
      <c r="CJ190" s="344"/>
      <c r="CK190" s="344"/>
      <c r="CL190" s="344"/>
      <c r="CM190" s="344"/>
      <c r="CN190" s="344"/>
      <c r="CO190" s="344"/>
      <c r="CP190" s="344"/>
      <c r="CQ190" s="344"/>
      <c r="CR190" s="344"/>
      <c r="CS190" s="344"/>
      <c r="CT190" s="344"/>
      <c r="CU190" s="344"/>
      <c r="CV190" s="344"/>
      <c r="CW190" s="344"/>
      <c r="CX190" s="344"/>
      <c r="CY190" s="344"/>
      <c r="CZ190" s="344"/>
      <c r="DA190" s="344"/>
      <c r="DB190" s="344"/>
      <c r="DC190" s="344"/>
      <c r="DD190" s="344"/>
      <c r="DE190" s="344"/>
      <c r="DF190" s="344"/>
      <c r="DG190" s="344"/>
      <c r="DH190" s="344"/>
      <c r="DI190" s="344"/>
      <c r="DJ190" s="344"/>
      <c r="DK190" s="344"/>
      <c r="DL190" s="344"/>
      <c r="DM190" s="344"/>
      <c r="DN190" s="344"/>
      <c r="DO190" s="344"/>
      <c r="DP190" s="344"/>
      <c r="DQ190" s="344"/>
    </row>
    <row r="191" spans="1:121" s="33" customFormat="1" ht="31.5" customHeight="1" x14ac:dyDescent="0.25">
      <c r="A191" s="33">
        <v>230</v>
      </c>
      <c r="B191" s="547">
        <v>3631</v>
      </c>
      <c r="C191" s="44">
        <v>6121</v>
      </c>
      <c r="D191" s="545"/>
      <c r="E191" s="458" t="s">
        <v>196</v>
      </c>
      <c r="F191" s="218" t="s">
        <v>112</v>
      </c>
      <c r="G191" s="126">
        <v>400</v>
      </c>
      <c r="H191" s="126">
        <v>2017</v>
      </c>
      <c r="I191" s="219">
        <v>2017</v>
      </c>
      <c r="J191" s="45">
        <f t="shared" si="97"/>
        <v>17</v>
      </c>
      <c r="K191" s="537">
        <v>17</v>
      </c>
      <c r="L191" s="548">
        <v>0</v>
      </c>
      <c r="M191" s="371">
        <f t="shared" si="98"/>
        <v>0</v>
      </c>
      <c r="N191" s="337">
        <v>0</v>
      </c>
      <c r="O191" s="539">
        <v>0</v>
      </c>
      <c r="P191" s="540">
        <v>0</v>
      </c>
      <c r="Q191" s="393">
        <v>0</v>
      </c>
      <c r="R191" s="340">
        <v>0</v>
      </c>
      <c r="S191" s="390">
        <v>0</v>
      </c>
      <c r="T191" s="392">
        <v>0</v>
      </c>
      <c r="U191" s="342">
        <v>0</v>
      </c>
      <c r="V191" s="390">
        <v>0</v>
      </c>
      <c r="W191" s="393">
        <v>0</v>
      </c>
      <c r="X191" s="340">
        <v>0</v>
      </c>
      <c r="Y191" s="390">
        <v>0</v>
      </c>
      <c r="Z191" s="392">
        <v>0</v>
      </c>
      <c r="AA191" s="45">
        <v>0</v>
      </c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344"/>
      <c r="AX191" s="344"/>
      <c r="AY191" s="344"/>
      <c r="AZ191" s="344"/>
      <c r="BA191" s="344"/>
      <c r="BB191" s="344"/>
      <c r="BC191" s="344"/>
      <c r="BD191" s="344"/>
      <c r="BE191" s="344"/>
      <c r="BF191" s="344"/>
      <c r="BG191" s="344"/>
      <c r="BH191" s="344"/>
      <c r="BI191" s="344"/>
      <c r="BJ191" s="344"/>
      <c r="BK191" s="344"/>
      <c r="BL191" s="344"/>
      <c r="BM191" s="344"/>
      <c r="BN191" s="344"/>
      <c r="BO191" s="344"/>
      <c r="BP191" s="344"/>
      <c r="BQ191" s="344"/>
      <c r="BR191" s="344"/>
      <c r="BS191" s="344"/>
      <c r="BT191" s="344"/>
      <c r="BU191" s="344"/>
      <c r="BV191" s="344"/>
      <c r="BW191" s="344"/>
      <c r="BX191" s="344"/>
      <c r="BY191" s="344"/>
      <c r="BZ191" s="344"/>
      <c r="CA191" s="344"/>
      <c r="CB191" s="344"/>
      <c r="CC191" s="344"/>
      <c r="CD191" s="344"/>
      <c r="CE191" s="344"/>
      <c r="CF191" s="344"/>
      <c r="CG191" s="344"/>
      <c r="CH191" s="344"/>
      <c r="CI191" s="344"/>
      <c r="CJ191" s="344"/>
      <c r="CK191" s="344"/>
      <c r="CL191" s="344"/>
      <c r="CM191" s="344"/>
      <c r="CN191" s="344"/>
      <c r="CO191" s="344"/>
      <c r="CP191" s="344"/>
      <c r="CQ191" s="344"/>
      <c r="CR191" s="344"/>
      <c r="CS191" s="344"/>
      <c r="CT191" s="344"/>
      <c r="CU191" s="344"/>
      <c r="CV191" s="344"/>
      <c r="CW191" s="344"/>
      <c r="CX191" s="344"/>
      <c r="CY191" s="344"/>
      <c r="CZ191" s="344"/>
      <c r="DA191" s="344"/>
      <c r="DB191" s="344"/>
      <c r="DC191" s="344"/>
      <c r="DD191" s="344"/>
      <c r="DE191" s="344"/>
      <c r="DF191" s="344"/>
      <c r="DG191" s="344"/>
      <c r="DH191" s="344"/>
      <c r="DI191" s="344"/>
      <c r="DJ191" s="344"/>
      <c r="DK191" s="344"/>
      <c r="DL191" s="344"/>
      <c r="DM191" s="344"/>
      <c r="DN191" s="344"/>
      <c r="DO191" s="344"/>
      <c r="DP191" s="344"/>
      <c r="DQ191" s="344"/>
    </row>
    <row r="192" spans="1:121" s="33" customFormat="1" ht="25.5" customHeight="1" x14ac:dyDescent="0.25">
      <c r="A192" s="33">
        <v>230</v>
      </c>
      <c r="B192" s="547">
        <v>3631</v>
      </c>
      <c r="C192" s="44">
        <v>6121</v>
      </c>
      <c r="D192" s="545"/>
      <c r="E192" s="458" t="s">
        <v>197</v>
      </c>
      <c r="F192" s="218" t="s">
        <v>84</v>
      </c>
      <c r="G192" s="126">
        <v>400</v>
      </c>
      <c r="H192" s="126">
        <v>2017</v>
      </c>
      <c r="I192" s="219">
        <v>2017</v>
      </c>
      <c r="J192" s="45">
        <f t="shared" si="97"/>
        <v>495</v>
      </c>
      <c r="K192" s="537">
        <v>495</v>
      </c>
      <c r="L192" s="548">
        <v>0</v>
      </c>
      <c r="M192" s="371">
        <f t="shared" si="98"/>
        <v>0</v>
      </c>
      <c r="N192" s="337">
        <v>0</v>
      </c>
      <c r="O192" s="539">
        <v>0</v>
      </c>
      <c r="P192" s="540">
        <v>0</v>
      </c>
      <c r="Q192" s="393">
        <v>0</v>
      </c>
      <c r="R192" s="340">
        <v>0</v>
      </c>
      <c r="S192" s="390">
        <v>0</v>
      </c>
      <c r="T192" s="392">
        <v>0</v>
      </c>
      <c r="U192" s="342">
        <v>0</v>
      </c>
      <c r="V192" s="390">
        <v>0</v>
      </c>
      <c r="W192" s="393">
        <v>0</v>
      </c>
      <c r="X192" s="340">
        <v>0</v>
      </c>
      <c r="Y192" s="390">
        <v>0</v>
      </c>
      <c r="Z192" s="392">
        <v>0</v>
      </c>
      <c r="AA192" s="45">
        <v>0</v>
      </c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344"/>
      <c r="AX192" s="344"/>
      <c r="AY192" s="344"/>
      <c r="AZ192" s="344"/>
      <c r="BA192" s="344"/>
      <c r="BB192" s="344"/>
      <c r="BC192" s="344"/>
      <c r="BD192" s="344"/>
      <c r="BE192" s="344"/>
      <c r="BF192" s="344"/>
      <c r="BG192" s="344"/>
      <c r="BH192" s="344"/>
      <c r="BI192" s="344"/>
      <c r="BJ192" s="344"/>
      <c r="BK192" s="344"/>
      <c r="BL192" s="344"/>
      <c r="BM192" s="344"/>
      <c r="BN192" s="344"/>
      <c r="BO192" s="344"/>
      <c r="BP192" s="344"/>
      <c r="BQ192" s="344"/>
      <c r="BR192" s="344"/>
      <c r="BS192" s="344"/>
      <c r="BT192" s="344"/>
      <c r="BU192" s="344"/>
      <c r="BV192" s="344"/>
      <c r="BW192" s="344"/>
      <c r="BX192" s="344"/>
      <c r="BY192" s="344"/>
      <c r="BZ192" s="344"/>
      <c r="CA192" s="344"/>
      <c r="CB192" s="344"/>
      <c r="CC192" s="344"/>
      <c r="CD192" s="344"/>
      <c r="CE192" s="344"/>
      <c r="CF192" s="344"/>
      <c r="CG192" s="344"/>
      <c r="CH192" s="344"/>
      <c r="CI192" s="344"/>
      <c r="CJ192" s="344"/>
      <c r="CK192" s="344"/>
      <c r="CL192" s="344"/>
      <c r="CM192" s="344"/>
      <c r="CN192" s="344"/>
      <c r="CO192" s="344"/>
      <c r="CP192" s="344"/>
      <c r="CQ192" s="344"/>
      <c r="CR192" s="344"/>
      <c r="CS192" s="344"/>
      <c r="CT192" s="344"/>
      <c r="CU192" s="344"/>
      <c r="CV192" s="344"/>
      <c r="CW192" s="344"/>
      <c r="CX192" s="344"/>
      <c r="CY192" s="344"/>
      <c r="CZ192" s="344"/>
      <c r="DA192" s="344"/>
      <c r="DB192" s="344"/>
      <c r="DC192" s="344"/>
      <c r="DD192" s="344"/>
      <c r="DE192" s="344"/>
      <c r="DF192" s="344"/>
      <c r="DG192" s="344"/>
      <c r="DH192" s="344"/>
      <c r="DI192" s="344"/>
      <c r="DJ192" s="344"/>
      <c r="DK192" s="344"/>
      <c r="DL192" s="344"/>
      <c r="DM192" s="344"/>
      <c r="DN192" s="344"/>
      <c r="DO192" s="344"/>
      <c r="DP192" s="344"/>
      <c r="DQ192" s="344"/>
    </row>
    <row r="193" spans="1:121" s="33" customFormat="1" ht="30.75" customHeight="1" x14ac:dyDescent="0.25">
      <c r="A193" s="33">
        <v>230</v>
      </c>
      <c r="B193" s="547">
        <v>3631</v>
      </c>
      <c r="C193" s="44">
        <v>6121</v>
      </c>
      <c r="D193" s="545"/>
      <c r="E193" s="458" t="s">
        <v>198</v>
      </c>
      <c r="F193" s="218"/>
      <c r="G193" s="126">
        <v>400</v>
      </c>
      <c r="H193" s="126">
        <v>2017</v>
      </c>
      <c r="I193" s="219">
        <v>2019</v>
      </c>
      <c r="J193" s="45">
        <f t="shared" si="97"/>
        <v>2000</v>
      </c>
      <c r="K193" s="537">
        <v>0</v>
      </c>
      <c r="L193" s="548">
        <v>0</v>
      </c>
      <c r="M193" s="371">
        <f t="shared" si="98"/>
        <v>0</v>
      </c>
      <c r="N193" s="337">
        <v>0</v>
      </c>
      <c r="O193" s="539">
        <v>0</v>
      </c>
      <c r="P193" s="540">
        <v>0</v>
      </c>
      <c r="Q193" s="393">
        <v>0</v>
      </c>
      <c r="R193" s="340">
        <v>1000</v>
      </c>
      <c r="S193" s="390">
        <v>0</v>
      </c>
      <c r="T193" s="392">
        <v>0</v>
      </c>
      <c r="U193" s="342">
        <v>1000</v>
      </c>
      <c r="V193" s="390">
        <v>0</v>
      </c>
      <c r="W193" s="393">
        <v>0</v>
      </c>
      <c r="X193" s="340">
        <v>0</v>
      </c>
      <c r="Y193" s="390">
        <v>0</v>
      </c>
      <c r="Z193" s="392">
        <v>0</v>
      </c>
      <c r="AA193" s="45">
        <v>0</v>
      </c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344"/>
      <c r="AX193" s="344"/>
      <c r="AY193" s="344"/>
      <c r="AZ193" s="344"/>
      <c r="BA193" s="344"/>
      <c r="BB193" s="344"/>
      <c r="BC193" s="344"/>
      <c r="BD193" s="344"/>
      <c r="BE193" s="344"/>
      <c r="BF193" s="344"/>
      <c r="BG193" s="344"/>
      <c r="BH193" s="344"/>
      <c r="BI193" s="344"/>
      <c r="BJ193" s="344"/>
      <c r="BK193" s="344"/>
      <c r="BL193" s="344"/>
      <c r="BM193" s="344"/>
      <c r="BN193" s="344"/>
      <c r="BO193" s="344"/>
      <c r="BP193" s="344"/>
      <c r="BQ193" s="344"/>
      <c r="BR193" s="344"/>
      <c r="BS193" s="344"/>
      <c r="BT193" s="344"/>
      <c r="BU193" s="344"/>
      <c r="BV193" s="344"/>
      <c r="BW193" s="344"/>
      <c r="BX193" s="344"/>
      <c r="BY193" s="344"/>
      <c r="BZ193" s="344"/>
      <c r="CA193" s="344"/>
      <c r="CB193" s="344"/>
      <c r="CC193" s="344"/>
      <c r="CD193" s="344"/>
      <c r="CE193" s="344"/>
      <c r="CF193" s="344"/>
      <c r="CG193" s="344"/>
      <c r="CH193" s="344"/>
      <c r="CI193" s="344"/>
      <c r="CJ193" s="344"/>
      <c r="CK193" s="344"/>
      <c r="CL193" s="344"/>
      <c r="CM193" s="344"/>
      <c r="CN193" s="344"/>
      <c r="CO193" s="344"/>
      <c r="CP193" s="344"/>
      <c r="CQ193" s="344"/>
      <c r="CR193" s="344"/>
      <c r="CS193" s="344"/>
      <c r="CT193" s="344"/>
      <c r="CU193" s="344"/>
      <c r="CV193" s="344"/>
      <c r="CW193" s="344"/>
      <c r="CX193" s="344"/>
      <c r="CY193" s="344"/>
      <c r="CZ193" s="344"/>
      <c r="DA193" s="344"/>
      <c r="DB193" s="344"/>
      <c r="DC193" s="344"/>
      <c r="DD193" s="344"/>
      <c r="DE193" s="344"/>
      <c r="DF193" s="344"/>
      <c r="DG193" s="344"/>
      <c r="DH193" s="344"/>
      <c r="DI193" s="344"/>
      <c r="DJ193" s="344"/>
      <c r="DK193" s="344"/>
      <c r="DL193" s="344"/>
      <c r="DM193" s="344"/>
      <c r="DN193" s="344"/>
      <c r="DO193" s="344"/>
      <c r="DP193" s="344"/>
      <c r="DQ193" s="344"/>
    </row>
    <row r="194" spans="1:121" s="53" customFormat="1" ht="25.5" customHeight="1" x14ac:dyDescent="0.25">
      <c r="A194" s="33">
        <v>230</v>
      </c>
      <c r="B194" s="547">
        <v>3631</v>
      </c>
      <c r="C194" s="44">
        <v>6121</v>
      </c>
      <c r="D194" s="545"/>
      <c r="E194" s="458" t="s">
        <v>199</v>
      </c>
      <c r="F194" s="218"/>
      <c r="G194" s="126">
        <v>400</v>
      </c>
      <c r="H194" s="126">
        <v>2017</v>
      </c>
      <c r="I194" s="219">
        <v>2019</v>
      </c>
      <c r="J194" s="45">
        <f t="shared" si="97"/>
        <v>4000</v>
      </c>
      <c r="K194" s="537">
        <v>0</v>
      </c>
      <c r="L194" s="548">
        <v>0</v>
      </c>
      <c r="M194" s="371">
        <f t="shared" si="98"/>
        <v>0</v>
      </c>
      <c r="N194" s="337">
        <v>0</v>
      </c>
      <c r="O194" s="539">
        <v>0</v>
      </c>
      <c r="P194" s="540">
        <v>0</v>
      </c>
      <c r="Q194" s="393">
        <v>0</v>
      </c>
      <c r="R194" s="340">
        <v>2000</v>
      </c>
      <c r="S194" s="390">
        <v>0</v>
      </c>
      <c r="T194" s="392">
        <v>0</v>
      </c>
      <c r="U194" s="342">
        <v>2000</v>
      </c>
      <c r="V194" s="390">
        <v>0</v>
      </c>
      <c r="W194" s="393">
        <v>0</v>
      </c>
      <c r="X194" s="340">
        <v>0</v>
      </c>
      <c r="Y194" s="390">
        <v>0</v>
      </c>
      <c r="Z194" s="392">
        <v>0</v>
      </c>
      <c r="AA194" s="45">
        <v>0</v>
      </c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442"/>
      <c r="AS194" s="442"/>
      <c r="AT194" s="442"/>
      <c r="AU194" s="442"/>
      <c r="AV194" s="442"/>
      <c r="AW194" s="59"/>
      <c r="AX194" s="59"/>
      <c r="AY194" s="59"/>
      <c r="AZ194" s="59"/>
      <c r="BA194" s="59"/>
      <c r="BB194" s="59"/>
      <c r="BC194" s="59"/>
      <c r="BD194" s="59"/>
      <c r="BE194" s="59"/>
      <c r="BF194" s="59"/>
      <c r="BG194" s="59"/>
      <c r="BH194" s="59"/>
      <c r="BI194" s="59"/>
      <c r="BJ194" s="59"/>
      <c r="BK194" s="59"/>
      <c r="BL194" s="59"/>
      <c r="BM194" s="59"/>
      <c r="BN194" s="59"/>
      <c r="BO194" s="59"/>
      <c r="BP194" s="59"/>
      <c r="BQ194" s="59"/>
      <c r="BR194" s="59"/>
      <c r="BS194" s="59"/>
      <c r="BT194" s="59"/>
      <c r="BU194" s="59"/>
      <c r="BV194" s="59"/>
      <c r="BW194" s="59"/>
      <c r="BX194" s="59"/>
      <c r="BY194" s="59"/>
      <c r="BZ194" s="59"/>
      <c r="CA194" s="59"/>
      <c r="CB194" s="59"/>
      <c r="CC194" s="59"/>
      <c r="CD194" s="59"/>
      <c r="CE194" s="59"/>
      <c r="CF194" s="59"/>
      <c r="CG194" s="59"/>
      <c r="CH194" s="59"/>
      <c r="CI194" s="59"/>
      <c r="CJ194" s="59"/>
      <c r="CK194" s="59"/>
      <c r="CL194" s="59"/>
      <c r="CM194" s="59"/>
      <c r="CN194" s="59"/>
      <c r="CO194" s="59"/>
      <c r="CP194" s="59"/>
      <c r="CQ194" s="59"/>
      <c r="CR194" s="59"/>
      <c r="CS194" s="59"/>
      <c r="CT194" s="59"/>
      <c r="CU194" s="59"/>
      <c r="CV194" s="59"/>
      <c r="CW194" s="59"/>
      <c r="CX194" s="59"/>
      <c r="CY194" s="59"/>
      <c r="CZ194" s="59"/>
      <c r="DA194" s="59"/>
      <c r="DB194" s="59"/>
      <c r="DC194" s="59"/>
      <c r="DD194" s="59"/>
      <c r="DE194" s="59"/>
      <c r="DF194" s="59"/>
      <c r="DG194" s="59"/>
      <c r="DH194" s="59"/>
      <c r="DI194" s="59"/>
      <c r="DJ194" s="59"/>
      <c r="DK194" s="59"/>
      <c r="DL194" s="59"/>
      <c r="DM194" s="59"/>
      <c r="DN194" s="59"/>
      <c r="DO194" s="59"/>
      <c r="DP194" s="59"/>
      <c r="DQ194" s="59"/>
    </row>
    <row r="195" spans="1:121" s="53" customFormat="1" ht="30.75" customHeight="1" x14ac:dyDescent="0.25">
      <c r="A195" s="33">
        <v>230</v>
      </c>
      <c r="B195" s="547">
        <v>3631</v>
      </c>
      <c r="C195" s="44">
        <v>6121</v>
      </c>
      <c r="D195" s="545"/>
      <c r="E195" s="458" t="s">
        <v>200</v>
      </c>
      <c r="F195" s="218"/>
      <c r="G195" s="126">
        <v>400</v>
      </c>
      <c r="H195" s="126">
        <v>2017</v>
      </c>
      <c r="I195" s="219">
        <v>2019</v>
      </c>
      <c r="J195" s="45">
        <f t="shared" si="97"/>
        <v>10000</v>
      </c>
      <c r="K195" s="537">
        <v>0</v>
      </c>
      <c r="L195" s="548">
        <v>0</v>
      </c>
      <c r="M195" s="371">
        <f t="shared" si="98"/>
        <v>0</v>
      </c>
      <c r="N195" s="337">
        <v>0</v>
      </c>
      <c r="O195" s="539">
        <v>0</v>
      </c>
      <c r="P195" s="540">
        <v>0</v>
      </c>
      <c r="Q195" s="393">
        <v>0</v>
      </c>
      <c r="R195" s="340">
        <v>5000</v>
      </c>
      <c r="S195" s="390">
        <v>0</v>
      </c>
      <c r="T195" s="392">
        <v>0</v>
      </c>
      <c r="U195" s="342">
        <v>5000</v>
      </c>
      <c r="V195" s="390">
        <v>0</v>
      </c>
      <c r="W195" s="393">
        <v>0</v>
      </c>
      <c r="X195" s="340">
        <v>0</v>
      </c>
      <c r="Y195" s="390">
        <v>0</v>
      </c>
      <c r="Z195" s="392">
        <v>0</v>
      </c>
      <c r="AA195" s="45">
        <v>0</v>
      </c>
      <c r="AB195"/>
      <c r="AC195"/>
      <c r="AD195"/>
      <c r="AE195"/>
      <c r="AF195"/>
      <c r="AG195"/>
      <c r="AH195"/>
      <c r="AI195"/>
      <c r="AJ195" s="344"/>
      <c r="AK195" s="344"/>
      <c r="AL195" s="344"/>
      <c r="AM195" s="344"/>
      <c r="AN195" s="344"/>
      <c r="AO195" s="344"/>
      <c r="AP195" s="344"/>
      <c r="AQ195" s="344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9"/>
      <c r="BS195" s="59"/>
      <c r="BT195" s="59"/>
      <c r="BU195" s="59"/>
      <c r="BV195" s="59"/>
      <c r="BW195" s="59"/>
      <c r="BX195" s="59"/>
      <c r="BY195" s="59"/>
      <c r="BZ195" s="59"/>
      <c r="CA195" s="59"/>
      <c r="CB195" s="59"/>
      <c r="CC195" s="59"/>
      <c r="CD195" s="59"/>
      <c r="CE195" s="59"/>
      <c r="CF195" s="59"/>
      <c r="CG195" s="59"/>
      <c r="CH195" s="59"/>
      <c r="CI195" s="59"/>
      <c r="CJ195" s="59"/>
      <c r="CK195" s="59"/>
      <c r="CL195" s="59"/>
      <c r="CM195" s="59"/>
      <c r="CN195" s="59"/>
      <c r="CO195" s="59"/>
      <c r="CP195" s="59"/>
      <c r="CQ195" s="59"/>
      <c r="CR195" s="59"/>
      <c r="CS195" s="59"/>
      <c r="CT195" s="59"/>
      <c r="CU195" s="59"/>
      <c r="CV195" s="59"/>
      <c r="CW195" s="59"/>
      <c r="CX195" s="59"/>
      <c r="CY195" s="59"/>
      <c r="CZ195" s="59"/>
      <c r="DA195" s="59"/>
      <c r="DB195" s="59"/>
      <c r="DC195" s="59"/>
      <c r="DD195" s="59"/>
      <c r="DE195" s="59"/>
      <c r="DF195" s="59"/>
      <c r="DG195" s="59"/>
      <c r="DH195" s="59"/>
      <c r="DI195" s="59"/>
      <c r="DJ195" s="59"/>
      <c r="DK195" s="59"/>
      <c r="DL195" s="59"/>
      <c r="DM195" s="59"/>
      <c r="DN195" s="59"/>
      <c r="DO195" s="59"/>
      <c r="DP195" s="59"/>
      <c r="DQ195" s="59"/>
    </row>
    <row r="196" spans="1:121" s="53" customFormat="1" ht="25.5" customHeight="1" x14ac:dyDescent="0.25">
      <c r="A196" s="33">
        <v>230</v>
      </c>
      <c r="B196" s="547">
        <v>3631</v>
      </c>
      <c r="C196" s="44">
        <v>6121</v>
      </c>
      <c r="D196" s="642"/>
      <c r="E196" s="613" t="s">
        <v>201</v>
      </c>
      <c r="F196" s="358"/>
      <c r="G196" s="359">
        <v>400</v>
      </c>
      <c r="H196" s="359">
        <v>2017</v>
      </c>
      <c r="I196" s="643">
        <v>2019</v>
      </c>
      <c r="J196" s="54">
        <f t="shared" si="97"/>
        <v>130000</v>
      </c>
      <c r="K196" s="644">
        <v>0</v>
      </c>
      <c r="L196" s="640">
        <v>0</v>
      </c>
      <c r="M196" s="55">
        <f t="shared" si="98"/>
        <v>0</v>
      </c>
      <c r="N196" s="95">
        <v>0</v>
      </c>
      <c r="O196" s="252">
        <v>0</v>
      </c>
      <c r="P196" s="253">
        <v>0</v>
      </c>
      <c r="Q196" s="94">
        <v>0</v>
      </c>
      <c r="R196" s="97">
        <v>65000</v>
      </c>
      <c r="S196" s="96">
        <v>0</v>
      </c>
      <c r="T196" s="98">
        <v>0</v>
      </c>
      <c r="U196" s="99">
        <v>65000</v>
      </c>
      <c r="V196" s="96">
        <v>0</v>
      </c>
      <c r="W196" s="94">
        <v>0</v>
      </c>
      <c r="X196" s="97">
        <v>0</v>
      </c>
      <c r="Y196" s="96">
        <v>0</v>
      </c>
      <c r="Z196" s="98">
        <v>0</v>
      </c>
      <c r="AA196" s="54">
        <v>0</v>
      </c>
      <c r="AB196"/>
      <c r="AC196"/>
      <c r="AD196"/>
      <c r="AE196"/>
      <c r="AF196"/>
      <c r="AG196"/>
      <c r="AH196"/>
      <c r="AI196"/>
      <c r="AJ196" s="344"/>
      <c r="AK196" s="344"/>
      <c r="AL196" s="344"/>
      <c r="AM196" s="344"/>
      <c r="AN196" s="344"/>
      <c r="AO196" s="344"/>
      <c r="AP196" s="344"/>
      <c r="AQ196" s="344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9"/>
      <c r="BS196" s="59"/>
      <c r="BT196" s="59"/>
      <c r="BU196" s="59"/>
      <c r="BV196" s="59"/>
      <c r="BW196" s="59"/>
      <c r="BX196" s="59"/>
      <c r="BY196" s="59"/>
      <c r="BZ196" s="59"/>
      <c r="CA196" s="59"/>
      <c r="CB196" s="59"/>
      <c r="CC196" s="59"/>
      <c r="CD196" s="59"/>
      <c r="CE196" s="59"/>
      <c r="CF196" s="59"/>
      <c r="CG196" s="59"/>
      <c r="CH196" s="59"/>
      <c r="CI196" s="59"/>
      <c r="CJ196" s="59"/>
      <c r="CK196" s="59"/>
      <c r="CL196" s="59"/>
      <c r="CM196" s="59"/>
      <c r="CN196" s="59"/>
      <c r="CO196" s="59"/>
      <c r="CP196" s="59"/>
      <c r="CQ196" s="59"/>
      <c r="CR196" s="59"/>
      <c r="CS196" s="59"/>
      <c r="CT196" s="59"/>
      <c r="CU196" s="59"/>
      <c r="CV196" s="59"/>
      <c r="CW196" s="59"/>
      <c r="CX196" s="59"/>
      <c r="CY196" s="59"/>
      <c r="CZ196" s="59"/>
      <c r="DA196" s="59"/>
      <c r="DB196" s="59"/>
      <c r="DC196" s="59"/>
      <c r="DD196" s="59"/>
      <c r="DE196" s="59"/>
      <c r="DF196" s="59"/>
      <c r="DG196" s="59"/>
      <c r="DH196" s="59"/>
      <c r="DI196" s="59"/>
      <c r="DJ196" s="59"/>
      <c r="DK196" s="59"/>
      <c r="DL196" s="59"/>
      <c r="DM196" s="59"/>
      <c r="DN196" s="59"/>
      <c r="DO196" s="59"/>
      <c r="DP196" s="59"/>
      <c r="DQ196" s="59"/>
    </row>
    <row r="197" spans="1:121" s="53" customFormat="1" ht="37.5" customHeight="1" x14ac:dyDescent="0.25">
      <c r="A197" s="53">
        <v>230</v>
      </c>
      <c r="B197" s="67">
        <v>3639</v>
      </c>
      <c r="C197" s="44">
        <v>6121</v>
      </c>
      <c r="D197" s="553">
        <v>8006</v>
      </c>
      <c r="E197" s="554" t="s">
        <v>202</v>
      </c>
      <c r="F197" s="218" t="s">
        <v>152</v>
      </c>
      <c r="G197" s="126">
        <v>400</v>
      </c>
      <c r="H197" s="126">
        <v>2010</v>
      </c>
      <c r="I197" s="551">
        <v>2020</v>
      </c>
      <c r="J197" s="552">
        <f>K197+L197+M197+SUM(R197:AA197)</f>
        <v>22866</v>
      </c>
      <c r="K197" s="537">
        <v>5000</v>
      </c>
      <c r="L197" s="548">
        <v>390</v>
      </c>
      <c r="M197" s="371">
        <f>N197+O197+P197+Q197</f>
        <v>2476</v>
      </c>
      <c r="N197" s="337">
        <v>2476</v>
      </c>
      <c r="O197" s="539">
        <v>0</v>
      </c>
      <c r="P197" s="540">
        <v>0</v>
      </c>
      <c r="Q197" s="393">
        <v>0</v>
      </c>
      <c r="R197" s="340">
        <v>5000</v>
      </c>
      <c r="S197" s="390">
        <v>0</v>
      </c>
      <c r="T197" s="392">
        <v>0</v>
      </c>
      <c r="U197" s="342">
        <v>5000</v>
      </c>
      <c r="V197" s="390">
        <v>0</v>
      </c>
      <c r="W197" s="393">
        <v>0</v>
      </c>
      <c r="X197" s="340">
        <v>5000</v>
      </c>
      <c r="Y197" s="390">
        <v>0</v>
      </c>
      <c r="Z197" s="392">
        <v>0</v>
      </c>
      <c r="AA197" s="45">
        <v>0</v>
      </c>
      <c r="AB197"/>
      <c r="AC197"/>
      <c r="AD197"/>
      <c r="AE197"/>
      <c r="AF197"/>
      <c r="AG197"/>
      <c r="AH197"/>
      <c r="AI197"/>
      <c r="AJ197" s="344"/>
      <c r="AK197" s="344"/>
      <c r="AL197" s="344"/>
      <c r="AM197" s="344"/>
      <c r="AN197" s="344"/>
      <c r="AO197" s="344"/>
      <c r="AP197" s="344"/>
      <c r="AQ197" s="344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  <c r="BD197" s="59"/>
      <c r="BE197" s="59"/>
      <c r="BF197" s="59"/>
      <c r="BG197" s="59"/>
      <c r="BH197" s="59"/>
      <c r="BI197" s="59"/>
      <c r="BJ197" s="59"/>
      <c r="BK197" s="59"/>
      <c r="BL197" s="59"/>
      <c r="BM197" s="59"/>
      <c r="BN197" s="59"/>
      <c r="BO197" s="59"/>
      <c r="BP197" s="59"/>
      <c r="BQ197" s="59"/>
      <c r="BR197" s="59"/>
      <c r="BS197" s="59"/>
      <c r="BT197" s="59"/>
      <c r="BU197" s="59"/>
      <c r="BV197" s="59"/>
      <c r="BW197" s="59"/>
      <c r="BX197" s="59"/>
      <c r="BY197" s="59"/>
      <c r="BZ197" s="59"/>
      <c r="CA197" s="59"/>
      <c r="CB197" s="59"/>
      <c r="CC197" s="59"/>
      <c r="CD197" s="59"/>
      <c r="CE197" s="59"/>
      <c r="CF197" s="59"/>
      <c r="CG197" s="59"/>
      <c r="CH197" s="59"/>
      <c r="CI197" s="59"/>
      <c r="CJ197" s="59"/>
      <c r="CK197" s="59"/>
      <c r="CL197" s="59"/>
      <c r="CM197" s="59"/>
      <c r="CN197" s="59"/>
      <c r="CO197" s="59"/>
      <c r="CP197" s="59"/>
      <c r="CQ197" s="59"/>
      <c r="CR197" s="59"/>
      <c r="CS197" s="59"/>
      <c r="CT197" s="59"/>
      <c r="CU197" s="59"/>
      <c r="CV197" s="59"/>
      <c r="CW197" s="59"/>
      <c r="CX197" s="59"/>
      <c r="CY197" s="59"/>
      <c r="CZ197" s="59"/>
      <c r="DA197" s="59"/>
      <c r="DB197" s="59"/>
      <c r="DC197" s="59"/>
      <c r="DD197" s="59"/>
      <c r="DE197" s="59"/>
      <c r="DF197" s="59"/>
      <c r="DG197" s="59"/>
      <c r="DH197" s="59"/>
      <c r="DI197" s="59"/>
      <c r="DJ197" s="59"/>
      <c r="DK197" s="59"/>
      <c r="DL197" s="59"/>
      <c r="DM197" s="59"/>
      <c r="DN197" s="59"/>
      <c r="DO197" s="59"/>
      <c r="DP197" s="59"/>
      <c r="DQ197" s="59"/>
    </row>
    <row r="198" spans="1:121" s="53" customFormat="1" ht="30.75" customHeight="1" x14ac:dyDescent="0.25">
      <c r="A198" s="53">
        <v>230</v>
      </c>
      <c r="B198" s="67">
        <v>3639</v>
      </c>
      <c r="C198" s="44">
        <v>6121</v>
      </c>
      <c r="D198" s="549">
        <v>8114</v>
      </c>
      <c r="E198" s="550" t="s">
        <v>203</v>
      </c>
      <c r="F198" s="218" t="s">
        <v>97</v>
      </c>
      <c r="G198" s="126">
        <v>400</v>
      </c>
      <c r="H198" s="126">
        <v>2009</v>
      </c>
      <c r="I198" s="551">
        <v>2020</v>
      </c>
      <c r="J198" s="552">
        <f t="shared" ref="J198:J204" si="99">K198+L198+M198+SUM(R198:AA198)</f>
        <v>1772733</v>
      </c>
      <c r="K198" s="537">
        <v>16722</v>
      </c>
      <c r="L198" s="548">
        <v>95</v>
      </c>
      <c r="M198" s="371">
        <f>N198+O198+P198+Q198</f>
        <v>416</v>
      </c>
      <c r="N198" s="337">
        <v>416</v>
      </c>
      <c r="O198" s="539">
        <v>0</v>
      </c>
      <c r="P198" s="540">
        <v>0</v>
      </c>
      <c r="Q198" s="391">
        <v>0</v>
      </c>
      <c r="R198" s="340">
        <v>500</v>
      </c>
      <c r="S198" s="390">
        <v>200000</v>
      </c>
      <c r="T198" s="392">
        <v>0</v>
      </c>
      <c r="U198" s="342">
        <v>4500</v>
      </c>
      <c r="V198" s="390">
        <v>500000</v>
      </c>
      <c r="W198" s="393">
        <v>500</v>
      </c>
      <c r="X198" s="340">
        <v>0</v>
      </c>
      <c r="Y198" s="390">
        <v>500000</v>
      </c>
      <c r="Z198" s="392">
        <v>0</v>
      </c>
      <c r="AA198" s="45">
        <v>550000</v>
      </c>
      <c r="AB198"/>
      <c r="AC198"/>
      <c r="AD198"/>
      <c r="AE198"/>
      <c r="AF198"/>
      <c r="AG198"/>
      <c r="AH198"/>
      <c r="AI198"/>
      <c r="AJ198" s="344"/>
      <c r="AK198" s="344"/>
      <c r="AL198" s="344"/>
      <c r="AM198" s="344"/>
      <c r="AN198" s="344"/>
      <c r="AO198" s="344"/>
      <c r="AP198" s="344"/>
      <c r="AQ198" s="344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  <c r="BF198" s="59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59"/>
      <c r="BR198" s="59"/>
      <c r="BS198" s="59"/>
      <c r="BT198" s="59"/>
      <c r="BU198" s="59"/>
      <c r="BV198" s="59"/>
      <c r="BW198" s="59"/>
      <c r="BX198" s="59"/>
      <c r="BY198" s="59"/>
      <c r="BZ198" s="59"/>
      <c r="CA198" s="59"/>
      <c r="CB198" s="59"/>
      <c r="CC198" s="59"/>
      <c r="CD198" s="59"/>
      <c r="CE198" s="59"/>
      <c r="CF198" s="59"/>
      <c r="CG198" s="59"/>
      <c r="CH198" s="59"/>
      <c r="CI198" s="59"/>
      <c r="CJ198" s="59"/>
      <c r="CK198" s="59"/>
      <c r="CL198" s="59"/>
      <c r="CM198" s="59"/>
      <c r="CN198" s="59"/>
      <c r="CO198" s="59"/>
      <c r="CP198" s="59"/>
      <c r="CQ198" s="59"/>
      <c r="CR198" s="59"/>
      <c r="CS198" s="59"/>
      <c r="CT198" s="59"/>
      <c r="CU198" s="59"/>
      <c r="CV198" s="59"/>
      <c r="CW198" s="59"/>
      <c r="CX198" s="59"/>
      <c r="CY198" s="59"/>
      <c r="CZ198" s="59"/>
      <c r="DA198" s="59"/>
      <c r="DB198" s="59"/>
      <c r="DC198" s="59"/>
      <c r="DD198" s="59"/>
      <c r="DE198" s="59"/>
      <c r="DF198" s="59"/>
      <c r="DG198" s="59"/>
      <c r="DH198" s="59"/>
      <c r="DI198" s="59"/>
      <c r="DJ198" s="59"/>
      <c r="DK198" s="59"/>
      <c r="DL198" s="59"/>
      <c r="DM198" s="59"/>
      <c r="DN198" s="59"/>
      <c r="DO198" s="59"/>
      <c r="DP198" s="59"/>
      <c r="DQ198" s="59"/>
    </row>
    <row r="199" spans="1:121" s="53" customFormat="1" ht="25.5" customHeight="1" x14ac:dyDescent="0.25">
      <c r="A199" s="53">
        <v>230</v>
      </c>
      <c r="B199" s="67">
        <v>3639</v>
      </c>
      <c r="C199" s="44">
        <v>6121</v>
      </c>
      <c r="D199" s="549">
        <v>8146</v>
      </c>
      <c r="E199" s="550" t="s">
        <v>204</v>
      </c>
      <c r="F199" s="218" t="s">
        <v>95</v>
      </c>
      <c r="G199" s="126">
        <v>400</v>
      </c>
      <c r="H199" s="126">
        <v>2012</v>
      </c>
      <c r="I199" s="551">
        <v>2018</v>
      </c>
      <c r="J199" s="552">
        <f t="shared" si="99"/>
        <v>154101</v>
      </c>
      <c r="K199" s="537">
        <v>1937</v>
      </c>
      <c r="L199" s="548">
        <v>114</v>
      </c>
      <c r="M199" s="371">
        <f>N199+O199+P199+Q199</f>
        <v>0</v>
      </c>
      <c r="N199" s="337">
        <v>0</v>
      </c>
      <c r="O199" s="539">
        <v>0</v>
      </c>
      <c r="P199" s="540">
        <v>0</v>
      </c>
      <c r="Q199" s="391">
        <v>0</v>
      </c>
      <c r="R199" s="340">
        <v>500</v>
      </c>
      <c r="S199" s="390">
        <v>2000</v>
      </c>
      <c r="T199" s="392">
        <v>0</v>
      </c>
      <c r="U199" s="342">
        <v>20000</v>
      </c>
      <c r="V199" s="390">
        <v>78500</v>
      </c>
      <c r="W199" s="393">
        <v>0</v>
      </c>
      <c r="X199" s="340">
        <v>10000</v>
      </c>
      <c r="Y199" s="390">
        <v>41050</v>
      </c>
      <c r="Z199" s="392">
        <v>0</v>
      </c>
      <c r="AA199" s="45">
        <v>0</v>
      </c>
      <c r="AB199" s="344"/>
      <c r="AC199" s="344"/>
      <c r="AD199" s="344"/>
      <c r="AE199" s="344"/>
      <c r="AF199" s="344"/>
      <c r="AG199" s="344"/>
      <c r="AH199" s="344"/>
      <c r="AI199" s="344"/>
      <c r="AJ199" s="344"/>
      <c r="AK199" s="344"/>
      <c r="AL199" s="344"/>
      <c r="AM199" s="344"/>
      <c r="AN199" s="344"/>
      <c r="AO199" s="344"/>
      <c r="AP199" s="344"/>
      <c r="AQ199" s="344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  <c r="BD199" s="59"/>
      <c r="BE199" s="59"/>
      <c r="BF199" s="59"/>
      <c r="BG199" s="59"/>
      <c r="BH199" s="59"/>
      <c r="BI199" s="59"/>
      <c r="BJ199" s="59"/>
      <c r="BK199" s="59"/>
      <c r="BL199" s="59"/>
      <c r="BM199" s="59"/>
      <c r="BN199" s="59"/>
      <c r="BO199" s="59"/>
      <c r="BP199" s="59"/>
      <c r="BQ199" s="59"/>
      <c r="BR199" s="59"/>
      <c r="BS199" s="59"/>
      <c r="BT199" s="59"/>
      <c r="BU199" s="59"/>
      <c r="BV199" s="59"/>
      <c r="BW199" s="59"/>
      <c r="BX199" s="59"/>
      <c r="BY199" s="59"/>
      <c r="BZ199" s="59"/>
      <c r="CA199" s="59"/>
      <c r="CB199" s="59"/>
      <c r="CC199" s="59"/>
      <c r="CD199" s="59"/>
      <c r="CE199" s="59"/>
      <c r="CF199" s="59"/>
      <c r="CG199" s="59"/>
      <c r="CH199" s="59"/>
      <c r="CI199" s="59"/>
      <c r="CJ199" s="59"/>
      <c r="CK199" s="59"/>
      <c r="CL199" s="59"/>
      <c r="CM199" s="59"/>
      <c r="CN199" s="59"/>
      <c r="CO199" s="59"/>
      <c r="CP199" s="59"/>
      <c r="CQ199" s="59"/>
      <c r="CR199" s="59"/>
      <c r="CS199" s="59"/>
      <c r="CT199" s="59"/>
      <c r="CU199" s="59"/>
      <c r="CV199" s="59"/>
      <c r="CW199" s="59"/>
      <c r="CX199" s="59"/>
      <c r="CY199" s="59"/>
      <c r="CZ199" s="59"/>
      <c r="DA199" s="59"/>
      <c r="DB199" s="59"/>
      <c r="DC199" s="59"/>
      <c r="DD199" s="59"/>
      <c r="DE199" s="59"/>
      <c r="DF199" s="59"/>
      <c r="DG199" s="59"/>
      <c r="DH199" s="59"/>
      <c r="DI199" s="59"/>
      <c r="DJ199" s="59"/>
      <c r="DK199" s="59"/>
      <c r="DL199" s="59"/>
      <c r="DM199" s="59"/>
      <c r="DN199" s="59"/>
      <c r="DO199" s="59"/>
      <c r="DP199" s="59"/>
      <c r="DQ199" s="59"/>
    </row>
    <row r="200" spans="1:121" s="401" customFormat="1" ht="33" customHeight="1" x14ac:dyDescent="0.25">
      <c r="A200" s="53">
        <v>230</v>
      </c>
      <c r="B200" s="67">
        <v>3639</v>
      </c>
      <c r="C200" s="44">
        <v>6121</v>
      </c>
      <c r="D200" s="553">
        <v>8147</v>
      </c>
      <c r="E200" s="554" t="s">
        <v>205</v>
      </c>
      <c r="F200" s="218" t="s">
        <v>106</v>
      </c>
      <c r="G200" s="126">
        <v>400</v>
      </c>
      <c r="H200" s="126">
        <v>2012</v>
      </c>
      <c r="I200" s="551">
        <v>2015</v>
      </c>
      <c r="J200" s="552">
        <f t="shared" si="99"/>
        <v>52649</v>
      </c>
      <c r="K200" s="537">
        <v>2649</v>
      </c>
      <c r="L200" s="548">
        <v>0</v>
      </c>
      <c r="M200" s="371">
        <f>N200+O200+P200+Q200</f>
        <v>1000</v>
      </c>
      <c r="N200" s="337">
        <v>0</v>
      </c>
      <c r="O200" s="539">
        <v>1000</v>
      </c>
      <c r="P200" s="540">
        <v>0</v>
      </c>
      <c r="Q200" s="393">
        <v>0</v>
      </c>
      <c r="R200" s="340">
        <v>40000</v>
      </c>
      <c r="S200" s="390">
        <v>0</v>
      </c>
      <c r="T200" s="392">
        <v>0</v>
      </c>
      <c r="U200" s="342">
        <v>9000</v>
      </c>
      <c r="V200" s="390">
        <v>0</v>
      </c>
      <c r="W200" s="393">
        <v>0</v>
      </c>
      <c r="X200" s="340">
        <v>0</v>
      </c>
      <c r="Y200" s="390">
        <v>0</v>
      </c>
      <c r="Z200" s="392">
        <v>0</v>
      </c>
      <c r="AA200" s="45">
        <v>0</v>
      </c>
      <c r="AB200" s="344"/>
      <c r="AC200" s="344"/>
      <c r="AD200" s="344"/>
      <c r="AE200" s="344"/>
      <c r="AF200" s="344"/>
      <c r="AG200" s="344"/>
      <c r="AH200" s="344"/>
      <c r="AI200" s="344"/>
      <c r="AJ200" s="344"/>
      <c r="AK200" s="344"/>
      <c r="AL200" s="344"/>
      <c r="AM200" s="344"/>
      <c r="AN200" s="344"/>
      <c r="AO200" s="344"/>
      <c r="AP200" s="344"/>
      <c r="AQ200" s="344"/>
      <c r="AR200" s="59"/>
      <c r="AS200" s="59"/>
      <c r="AT200" s="59"/>
      <c r="AU200" s="59"/>
      <c r="AV200" s="59"/>
      <c r="AW200" s="59"/>
      <c r="AX200" s="59"/>
      <c r="AY200" s="59"/>
      <c r="AZ200" s="59"/>
      <c r="BA200" s="59"/>
      <c r="BB200" s="59"/>
      <c r="BC200" s="59"/>
      <c r="BD200" s="59"/>
      <c r="BE200" s="59"/>
      <c r="BF200" s="59"/>
      <c r="BG200" s="59"/>
      <c r="BH200" s="59"/>
      <c r="BI200" s="59"/>
      <c r="BJ200" s="59"/>
      <c r="BK200" s="59"/>
      <c r="BL200" s="59"/>
      <c r="BM200" s="59"/>
      <c r="BN200" s="59"/>
      <c r="BO200" s="59"/>
      <c r="BP200" s="59"/>
      <c r="BQ200" s="59"/>
      <c r="BR200" s="59"/>
      <c r="BS200" s="59"/>
      <c r="BT200" s="59"/>
      <c r="BU200" s="59"/>
      <c r="BV200" s="59"/>
      <c r="BW200" s="59"/>
      <c r="BX200" s="59"/>
      <c r="BY200" s="59"/>
      <c r="BZ200" s="59"/>
      <c r="CA200" s="59"/>
      <c r="CB200" s="59"/>
      <c r="CC200" s="59"/>
      <c r="CD200" s="59"/>
      <c r="CE200" s="59"/>
      <c r="CF200" s="59"/>
      <c r="CG200" s="59"/>
      <c r="CH200" s="59"/>
      <c r="CI200" s="59"/>
      <c r="CJ200" s="59"/>
      <c r="CK200" s="59"/>
      <c r="CL200" s="59"/>
      <c r="CM200" s="59"/>
      <c r="CN200" s="59"/>
      <c r="CO200" s="59"/>
      <c r="CP200" s="59"/>
      <c r="CQ200" s="59"/>
      <c r="CR200" s="59"/>
      <c r="CS200" s="59"/>
      <c r="CT200" s="59"/>
      <c r="CU200" s="59"/>
      <c r="CV200" s="59"/>
      <c r="CW200" s="59"/>
      <c r="CX200" s="59"/>
      <c r="CY200" s="59"/>
      <c r="CZ200" s="59"/>
      <c r="DA200" s="59"/>
      <c r="DB200" s="59"/>
      <c r="DC200" s="59"/>
      <c r="DD200" s="59"/>
      <c r="DE200" s="59"/>
      <c r="DF200" s="59"/>
      <c r="DG200" s="59"/>
      <c r="DH200" s="59"/>
      <c r="DI200" s="59"/>
      <c r="DJ200" s="59"/>
      <c r="DK200" s="59"/>
      <c r="DL200" s="59"/>
      <c r="DM200" s="59"/>
      <c r="DN200" s="59"/>
      <c r="DO200" s="59"/>
      <c r="DP200" s="59"/>
      <c r="DQ200" s="59"/>
    </row>
    <row r="201" spans="1:121" s="53" customFormat="1" ht="31.5" customHeight="1" x14ac:dyDescent="0.25">
      <c r="A201" s="53">
        <v>230</v>
      </c>
      <c r="B201" s="67">
        <v>3639</v>
      </c>
      <c r="C201" s="44">
        <v>6121</v>
      </c>
      <c r="D201" s="555">
        <v>8172</v>
      </c>
      <c r="E201" s="556" t="s">
        <v>206</v>
      </c>
      <c r="F201" s="218" t="s">
        <v>36</v>
      </c>
      <c r="G201" s="126">
        <v>400</v>
      </c>
      <c r="H201" s="126">
        <v>2013</v>
      </c>
      <c r="I201" s="551">
        <v>2020</v>
      </c>
      <c r="J201" s="552">
        <f t="shared" si="99"/>
        <v>13969</v>
      </c>
      <c r="K201" s="537">
        <v>969</v>
      </c>
      <c r="L201" s="538">
        <v>2254</v>
      </c>
      <c r="M201" s="371">
        <f t="shared" ref="M201:M207" si="100">SUM(N201:Q201)</f>
        <v>8746</v>
      </c>
      <c r="N201" s="337">
        <v>2746</v>
      </c>
      <c r="O201" s="539">
        <v>6000</v>
      </c>
      <c r="P201" s="540">
        <v>0</v>
      </c>
      <c r="Q201" s="391">
        <v>0</v>
      </c>
      <c r="R201" s="340">
        <v>2000</v>
      </c>
      <c r="S201" s="390">
        <v>0</v>
      </c>
      <c r="T201" s="392">
        <v>0</v>
      </c>
      <c r="U201" s="342">
        <v>0</v>
      </c>
      <c r="V201" s="390">
        <v>0</v>
      </c>
      <c r="W201" s="393">
        <v>0</v>
      </c>
      <c r="X201" s="340">
        <v>0</v>
      </c>
      <c r="Y201" s="390">
        <v>0</v>
      </c>
      <c r="Z201" s="392">
        <v>0</v>
      </c>
      <c r="AA201" s="45">
        <v>0</v>
      </c>
      <c r="AB201" s="379"/>
      <c r="AC201" s="379"/>
      <c r="AD201" s="379"/>
      <c r="AE201" s="379"/>
      <c r="AF201" s="76"/>
      <c r="AG201"/>
      <c r="AH201"/>
      <c r="AI201"/>
      <c r="AJ201" s="344"/>
      <c r="AK201" s="344"/>
      <c r="AL201" s="344"/>
      <c r="AM201" s="344"/>
      <c r="AN201" s="344"/>
      <c r="AO201" s="344"/>
      <c r="AP201" s="344"/>
      <c r="AQ201" s="344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  <c r="BD201" s="59"/>
      <c r="BE201" s="59"/>
      <c r="BF201" s="59"/>
      <c r="BG201" s="59"/>
      <c r="BH201" s="59"/>
      <c r="BI201" s="59"/>
      <c r="BJ201" s="59"/>
      <c r="BK201" s="59"/>
      <c r="BL201" s="59"/>
      <c r="BM201" s="59"/>
      <c r="BN201" s="59"/>
      <c r="BO201" s="59"/>
      <c r="BP201" s="59"/>
      <c r="BQ201" s="59"/>
      <c r="BR201" s="59"/>
      <c r="BS201" s="59"/>
      <c r="BT201" s="59"/>
      <c r="BU201" s="59"/>
      <c r="BV201" s="59"/>
      <c r="BW201" s="59"/>
      <c r="BX201" s="59"/>
      <c r="BY201" s="59"/>
      <c r="BZ201" s="59"/>
      <c r="CA201" s="59"/>
      <c r="CB201" s="59"/>
      <c r="CC201" s="59"/>
      <c r="CD201" s="59"/>
      <c r="CE201" s="59"/>
      <c r="CF201" s="59"/>
      <c r="CG201" s="59"/>
      <c r="CH201" s="59"/>
      <c r="CI201" s="59"/>
      <c r="CJ201" s="59"/>
      <c r="CK201" s="59"/>
      <c r="CL201" s="59"/>
      <c r="CM201" s="59"/>
      <c r="CN201" s="59"/>
      <c r="CO201" s="59"/>
      <c r="CP201" s="59"/>
      <c r="CQ201" s="59"/>
      <c r="CR201" s="59"/>
      <c r="CS201" s="59"/>
      <c r="CT201" s="59"/>
      <c r="CU201" s="59"/>
      <c r="CV201" s="59"/>
      <c r="CW201" s="59"/>
      <c r="CX201" s="59"/>
      <c r="CY201" s="59"/>
      <c r="CZ201" s="59"/>
      <c r="DA201" s="59"/>
      <c r="DB201" s="59"/>
      <c r="DC201" s="59"/>
      <c r="DD201" s="59"/>
      <c r="DE201" s="59"/>
      <c r="DF201" s="59"/>
      <c r="DG201" s="59"/>
      <c r="DH201" s="59"/>
      <c r="DI201" s="59"/>
      <c r="DJ201" s="59"/>
      <c r="DK201" s="59"/>
      <c r="DL201" s="59"/>
      <c r="DM201" s="59"/>
      <c r="DN201" s="59"/>
      <c r="DO201" s="59"/>
      <c r="DP201" s="59"/>
      <c r="DQ201" s="59"/>
    </row>
    <row r="202" spans="1:121" s="33" customFormat="1" ht="32.1" customHeight="1" x14ac:dyDescent="0.25">
      <c r="A202" s="53">
        <v>230</v>
      </c>
      <c r="B202" s="67">
        <v>3639</v>
      </c>
      <c r="C202" s="44">
        <v>6121</v>
      </c>
      <c r="D202" s="555">
        <v>8190</v>
      </c>
      <c r="E202" s="556" t="s">
        <v>207</v>
      </c>
      <c r="F202" s="218" t="s">
        <v>208</v>
      </c>
      <c r="G202" s="126">
        <v>400</v>
      </c>
      <c r="H202" s="126">
        <v>2016</v>
      </c>
      <c r="I202" s="551">
        <v>2017</v>
      </c>
      <c r="J202" s="552">
        <f>K202+L202+M202+SUM(R202:AA202)</f>
        <v>63427</v>
      </c>
      <c r="K202" s="537">
        <v>2927</v>
      </c>
      <c r="L202" s="548">
        <v>7500</v>
      </c>
      <c r="M202" s="371">
        <f>SUM(N202:Q202)</f>
        <v>53000</v>
      </c>
      <c r="N202" s="337">
        <v>53000</v>
      </c>
      <c r="O202" s="539">
        <v>0</v>
      </c>
      <c r="P202" s="540">
        <v>0</v>
      </c>
      <c r="Q202" s="391">
        <v>0</v>
      </c>
      <c r="R202" s="340">
        <v>0</v>
      </c>
      <c r="S202" s="390">
        <v>0</v>
      </c>
      <c r="T202" s="392">
        <v>0</v>
      </c>
      <c r="U202" s="342">
        <v>0</v>
      </c>
      <c r="V202" s="390">
        <v>0</v>
      </c>
      <c r="W202" s="393">
        <v>0</v>
      </c>
      <c r="X202" s="340">
        <v>0</v>
      </c>
      <c r="Y202" s="390">
        <v>0</v>
      </c>
      <c r="Z202" s="392">
        <v>0</v>
      </c>
      <c r="AA202" s="45">
        <v>0</v>
      </c>
      <c r="AB202" s="561"/>
      <c r="AC202" s="561"/>
      <c r="AD202" s="561"/>
      <c r="AE202" s="561"/>
      <c r="AF202" s="344"/>
      <c r="AG202" s="344"/>
      <c r="AH202" s="344"/>
      <c r="AI202" s="344"/>
      <c r="AJ202" s="344"/>
      <c r="AK202" s="344"/>
      <c r="AL202" s="344"/>
      <c r="AM202" s="344"/>
      <c r="AN202" s="344"/>
      <c r="AO202" s="344"/>
      <c r="AP202" s="344"/>
      <c r="AQ202" s="344"/>
      <c r="AR202" s="344"/>
      <c r="AS202" s="344"/>
      <c r="AT202" s="344"/>
      <c r="AU202" s="344"/>
      <c r="AV202" s="344"/>
      <c r="AW202" s="344"/>
      <c r="AX202" s="344"/>
      <c r="AY202" s="344"/>
      <c r="AZ202" s="344"/>
      <c r="BA202" s="344"/>
      <c r="BB202" s="344"/>
      <c r="BC202" s="344"/>
      <c r="BD202" s="344"/>
      <c r="BE202" s="344"/>
      <c r="BF202" s="344"/>
      <c r="BG202" s="344"/>
      <c r="BH202" s="344"/>
      <c r="BI202" s="344"/>
      <c r="BJ202" s="344"/>
      <c r="BK202" s="344"/>
      <c r="BL202" s="344"/>
      <c r="BM202" s="344"/>
      <c r="BN202" s="344"/>
      <c r="BO202" s="344"/>
      <c r="BP202" s="344"/>
      <c r="BQ202" s="344"/>
      <c r="BR202" s="344"/>
      <c r="BS202" s="344"/>
      <c r="BT202" s="344"/>
      <c r="BU202" s="344"/>
      <c r="BV202" s="344"/>
      <c r="BW202" s="344"/>
      <c r="BX202" s="344"/>
      <c r="BY202" s="344"/>
      <c r="BZ202" s="344"/>
      <c r="CA202" s="344"/>
      <c r="CB202" s="344"/>
      <c r="CC202" s="344"/>
      <c r="CD202" s="344"/>
      <c r="CE202" s="344"/>
      <c r="CF202" s="344"/>
      <c r="CG202" s="344"/>
      <c r="CH202" s="344"/>
      <c r="CI202" s="344"/>
      <c r="CJ202" s="344"/>
      <c r="CK202" s="344"/>
      <c r="CL202" s="344"/>
      <c r="CM202" s="344"/>
      <c r="CN202" s="344"/>
      <c r="CO202" s="344"/>
      <c r="CP202" s="344"/>
      <c r="CQ202" s="344"/>
      <c r="CR202" s="344"/>
      <c r="CS202" s="344"/>
      <c r="CT202" s="344"/>
      <c r="CU202" s="344"/>
      <c r="CV202" s="344"/>
      <c r="CW202" s="344"/>
      <c r="CX202" s="344"/>
      <c r="CY202" s="344"/>
      <c r="CZ202" s="344"/>
      <c r="DA202" s="344"/>
      <c r="DB202" s="344"/>
      <c r="DC202" s="344"/>
      <c r="DD202" s="344"/>
      <c r="DE202" s="344"/>
      <c r="DF202" s="344"/>
      <c r="DG202" s="344"/>
      <c r="DH202" s="344"/>
      <c r="DI202" s="344"/>
      <c r="DJ202" s="344"/>
      <c r="DK202" s="344"/>
      <c r="DL202" s="344"/>
      <c r="DM202" s="344"/>
      <c r="DN202" s="344"/>
      <c r="DO202" s="344"/>
      <c r="DP202" s="344"/>
      <c r="DQ202" s="344"/>
    </row>
    <row r="203" spans="1:121" s="564" customFormat="1" ht="32.1" customHeight="1" x14ac:dyDescent="0.25">
      <c r="A203" s="53">
        <v>230</v>
      </c>
      <c r="B203" s="67">
        <v>3639</v>
      </c>
      <c r="C203" s="44">
        <v>6121</v>
      </c>
      <c r="D203" s="557">
        <v>8204</v>
      </c>
      <c r="E203" s="558" t="s">
        <v>209</v>
      </c>
      <c r="F203" s="218" t="s">
        <v>36</v>
      </c>
      <c r="G203" s="126">
        <v>400</v>
      </c>
      <c r="H203" s="126">
        <v>2016</v>
      </c>
      <c r="I203" s="551">
        <v>2019</v>
      </c>
      <c r="J203" s="552">
        <f>K203+L203+M203+SUM(R203:AA203)</f>
        <v>585780</v>
      </c>
      <c r="K203" s="537">
        <v>0</v>
      </c>
      <c r="L203" s="548">
        <v>0</v>
      </c>
      <c r="M203" s="371">
        <f>SUM(N203:Q203)</f>
        <v>4980</v>
      </c>
      <c r="N203" s="337">
        <v>4980</v>
      </c>
      <c r="O203" s="539">
        <v>0</v>
      </c>
      <c r="P203" s="540">
        <v>0</v>
      </c>
      <c r="Q203" s="391">
        <v>0</v>
      </c>
      <c r="R203" s="340">
        <v>0</v>
      </c>
      <c r="S203" s="390">
        <v>0</v>
      </c>
      <c r="T203" s="392">
        <v>0</v>
      </c>
      <c r="U203" s="342">
        <v>580800</v>
      </c>
      <c r="V203" s="390">
        <v>0</v>
      </c>
      <c r="W203" s="393">
        <v>0</v>
      </c>
      <c r="X203" s="340">
        <v>0</v>
      </c>
      <c r="Y203" s="390">
        <v>0</v>
      </c>
      <c r="Z203" s="392">
        <v>0</v>
      </c>
      <c r="AA203" s="45">
        <v>0</v>
      </c>
      <c r="AB203" s="561"/>
      <c r="AC203" s="561"/>
      <c r="AD203" s="561"/>
      <c r="AE203" s="561"/>
      <c r="AF203" s="344"/>
      <c r="AG203" s="344"/>
      <c r="AH203" s="344"/>
      <c r="AI203" s="344"/>
      <c r="AJ203" s="344"/>
      <c r="AK203" s="344"/>
      <c r="AL203" s="344"/>
      <c r="AM203" s="344"/>
      <c r="AN203" s="344"/>
      <c r="AO203" s="344"/>
      <c r="AP203" s="344"/>
      <c r="AQ203" s="344"/>
      <c r="AR203" s="344"/>
      <c r="AS203" s="344"/>
      <c r="AT203" s="344"/>
      <c r="AU203" s="344"/>
      <c r="AV203" s="344"/>
      <c r="AW203" s="344"/>
      <c r="AX203" s="344"/>
      <c r="AY203" s="344"/>
      <c r="AZ203" s="344"/>
      <c r="BA203" s="344"/>
      <c r="BB203" s="344"/>
      <c r="BC203" s="344"/>
      <c r="BD203" s="344"/>
      <c r="BE203" s="344"/>
      <c r="BF203" s="344"/>
      <c r="BG203" s="344"/>
      <c r="BH203" s="344"/>
      <c r="BI203" s="344"/>
      <c r="BJ203" s="344"/>
      <c r="BK203" s="344"/>
      <c r="BL203" s="344"/>
      <c r="BM203" s="344"/>
      <c r="BN203" s="344"/>
      <c r="BO203" s="344"/>
      <c r="BP203" s="344"/>
      <c r="BQ203" s="344"/>
      <c r="BR203" s="344"/>
      <c r="BS203" s="344"/>
      <c r="BT203" s="344"/>
      <c r="BU203" s="344"/>
      <c r="BV203" s="344"/>
      <c r="BW203" s="344"/>
      <c r="BX203" s="344"/>
      <c r="BY203" s="344"/>
      <c r="BZ203" s="344"/>
      <c r="CA203" s="344"/>
      <c r="CB203" s="344"/>
      <c r="CC203" s="344"/>
      <c r="CD203" s="344"/>
      <c r="CE203" s="344"/>
      <c r="CF203" s="344"/>
      <c r="CG203" s="344"/>
      <c r="CH203" s="344"/>
      <c r="CI203" s="344"/>
      <c r="CJ203" s="344"/>
      <c r="CK203" s="344"/>
      <c r="CL203" s="344"/>
      <c r="CM203" s="344"/>
      <c r="CN203" s="344"/>
      <c r="CO203" s="344"/>
      <c r="CP203" s="344"/>
      <c r="CQ203" s="344"/>
      <c r="CR203" s="344"/>
      <c r="CS203" s="344"/>
      <c r="CT203" s="344"/>
      <c r="CU203" s="344"/>
      <c r="CV203" s="344"/>
      <c r="CW203" s="344"/>
      <c r="CX203" s="344"/>
      <c r="CY203" s="344"/>
      <c r="CZ203" s="344"/>
      <c r="DA203" s="344"/>
      <c r="DB203" s="344"/>
      <c r="DC203" s="344"/>
      <c r="DD203" s="344"/>
      <c r="DE203" s="344"/>
      <c r="DF203" s="344"/>
      <c r="DG203" s="344"/>
      <c r="DH203" s="344"/>
      <c r="DI203" s="344"/>
      <c r="DJ203" s="344"/>
      <c r="DK203" s="344"/>
      <c r="DL203" s="344"/>
      <c r="DM203" s="344"/>
      <c r="DN203" s="344"/>
      <c r="DO203" s="344"/>
      <c r="DP203" s="344"/>
      <c r="DQ203" s="344"/>
    </row>
    <row r="204" spans="1:121" s="564" customFormat="1" ht="32.1" customHeight="1" x14ac:dyDescent="0.25">
      <c r="A204" s="53">
        <v>230</v>
      </c>
      <c r="B204" s="67">
        <v>3639</v>
      </c>
      <c r="C204" s="44">
        <v>6121</v>
      </c>
      <c r="D204" s="559">
        <v>8205</v>
      </c>
      <c r="E204" s="560" t="s">
        <v>210</v>
      </c>
      <c r="F204" s="218" t="s">
        <v>208</v>
      </c>
      <c r="G204" s="126">
        <v>400</v>
      </c>
      <c r="H204" s="126">
        <v>2016</v>
      </c>
      <c r="I204" s="551">
        <v>2017</v>
      </c>
      <c r="J204" s="552">
        <f t="shared" si="99"/>
        <v>3500</v>
      </c>
      <c r="K204" s="537">
        <v>0</v>
      </c>
      <c r="L204" s="548">
        <v>290</v>
      </c>
      <c r="M204" s="371">
        <f t="shared" si="100"/>
        <v>3210</v>
      </c>
      <c r="N204" s="337">
        <v>0</v>
      </c>
      <c r="O204" s="539">
        <v>3210</v>
      </c>
      <c r="P204" s="540">
        <v>0</v>
      </c>
      <c r="Q204" s="393">
        <v>0</v>
      </c>
      <c r="R204" s="340">
        <v>0</v>
      </c>
      <c r="S204" s="390">
        <v>0</v>
      </c>
      <c r="T204" s="392">
        <v>0</v>
      </c>
      <c r="U204" s="342">
        <v>0</v>
      </c>
      <c r="V204" s="390">
        <v>0</v>
      </c>
      <c r="W204" s="393">
        <v>0</v>
      </c>
      <c r="X204" s="340">
        <v>0</v>
      </c>
      <c r="Y204" s="390">
        <v>0</v>
      </c>
      <c r="Z204" s="392">
        <v>0</v>
      </c>
      <c r="AA204" s="45">
        <v>0</v>
      </c>
      <c r="AB204" s="561"/>
      <c r="AC204" s="561"/>
      <c r="AD204" s="561"/>
      <c r="AE204" s="561"/>
      <c r="AF204" s="344"/>
      <c r="AG204" s="344"/>
      <c r="AH204" s="344"/>
      <c r="AI204" s="344"/>
      <c r="AJ204" s="344"/>
      <c r="AK204" s="344"/>
      <c r="AL204" s="344"/>
      <c r="AM204" s="344"/>
      <c r="AN204" s="344"/>
      <c r="AO204" s="344"/>
      <c r="AP204" s="344"/>
      <c r="AQ204" s="344"/>
      <c r="AR204" s="344"/>
      <c r="AS204" s="344"/>
      <c r="AT204" s="344"/>
      <c r="AU204" s="344"/>
      <c r="AV204" s="344"/>
      <c r="AW204" s="344"/>
      <c r="AX204" s="344"/>
      <c r="AY204" s="344"/>
      <c r="AZ204" s="344"/>
      <c r="BA204" s="344"/>
      <c r="BB204" s="344"/>
      <c r="BC204" s="344"/>
      <c r="BD204" s="344"/>
      <c r="BE204" s="344"/>
      <c r="BF204" s="344"/>
      <c r="BG204" s="344"/>
      <c r="BH204" s="344"/>
      <c r="BI204" s="344"/>
      <c r="BJ204" s="344"/>
      <c r="BK204" s="344"/>
      <c r="BL204" s="344"/>
      <c r="BM204" s="344"/>
      <c r="BN204" s="344"/>
      <c r="BO204" s="344"/>
      <c r="BP204" s="344"/>
      <c r="BQ204" s="344"/>
      <c r="BR204" s="344"/>
      <c r="BS204" s="344"/>
      <c r="BT204" s="344"/>
      <c r="BU204" s="344"/>
      <c r="BV204" s="344"/>
      <c r="BW204" s="344"/>
      <c r="BX204" s="344"/>
      <c r="BY204" s="344"/>
      <c r="BZ204" s="344"/>
      <c r="CA204" s="344"/>
      <c r="CB204" s="344"/>
      <c r="CC204" s="344"/>
      <c r="CD204" s="344"/>
      <c r="CE204" s="344"/>
      <c r="CF204" s="344"/>
      <c r="CG204" s="344"/>
      <c r="CH204" s="344"/>
      <c r="CI204" s="344"/>
      <c r="CJ204" s="344"/>
      <c r="CK204" s="344"/>
      <c r="CL204" s="344"/>
      <c r="CM204" s="344"/>
      <c r="CN204" s="344"/>
      <c r="CO204" s="344"/>
      <c r="CP204" s="344"/>
      <c r="CQ204" s="344"/>
      <c r="CR204" s="344"/>
      <c r="CS204" s="344"/>
      <c r="CT204" s="344"/>
      <c r="CU204" s="344"/>
      <c r="CV204" s="344"/>
      <c r="CW204" s="344"/>
      <c r="CX204" s="344"/>
      <c r="CY204" s="344"/>
      <c r="CZ204" s="344"/>
      <c r="DA204" s="344"/>
      <c r="DB204" s="344"/>
      <c r="DC204" s="344"/>
      <c r="DD204" s="344"/>
      <c r="DE204" s="344"/>
      <c r="DF204" s="344"/>
      <c r="DG204" s="344"/>
      <c r="DH204" s="344"/>
      <c r="DI204" s="344"/>
      <c r="DJ204" s="344"/>
      <c r="DK204" s="344"/>
      <c r="DL204" s="344"/>
      <c r="DM204" s="344"/>
      <c r="DN204" s="344"/>
      <c r="DO204" s="344"/>
      <c r="DP204" s="344"/>
      <c r="DQ204" s="344"/>
    </row>
    <row r="205" spans="1:121" s="5" customFormat="1" ht="33.75" customHeight="1" x14ac:dyDescent="0.25">
      <c r="A205" s="53">
        <v>230</v>
      </c>
      <c r="B205" s="67">
        <v>3639</v>
      </c>
      <c r="C205" s="44">
        <v>6121</v>
      </c>
      <c r="D205" s="562">
        <v>8207</v>
      </c>
      <c r="E205" s="563" t="s">
        <v>211</v>
      </c>
      <c r="F205" s="218" t="s">
        <v>208</v>
      </c>
      <c r="G205" s="126">
        <v>400</v>
      </c>
      <c r="H205" s="126">
        <v>2016</v>
      </c>
      <c r="I205" s="551">
        <v>2017</v>
      </c>
      <c r="J205" s="552">
        <v>0</v>
      </c>
      <c r="K205" s="537">
        <v>0</v>
      </c>
      <c r="L205" s="548">
        <v>0</v>
      </c>
      <c r="M205" s="371">
        <f t="shared" si="100"/>
        <v>5000</v>
      </c>
      <c r="N205" s="337">
        <v>0</v>
      </c>
      <c r="O205" s="539">
        <v>5000</v>
      </c>
      <c r="P205" s="540">
        <v>0</v>
      </c>
      <c r="Q205" s="393">
        <v>0</v>
      </c>
      <c r="R205" s="340">
        <v>0</v>
      </c>
      <c r="S205" s="390">
        <v>0</v>
      </c>
      <c r="T205" s="392">
        <v>0</v>
      </c>
      <c r="U205" s="342">
        <v>0</v>
      </c>
      <c r="V205" s="390">
        <v>0</v>
      </c>
      <c r="W205" s="393">
        <v>0</v>
      </c>
      <c r="X205" s="340">
        <v>0</v>
      </c>
      <c r="Y205" s="390">
        <v>0</v>
      </c>
      <c r="Z205" s="392">
        <v>0</v>
      </c>
      <c r="AA205" s="45">
        <v>0</v>
      </c>
      <c r="AB205"/>
      <c r="AC205"/>
      <c r="AD205"/>
      <c r="AE205"/>
      <c r="AF205"/>
      <c r="AG205"/>
      <c r="AH205"/>
      <c r="AI205"/>
      <c r="AJ205" s="344"/>
      <c r="AK205" s="344"/>
      <c r="AL205" s="344"/>
      <c r="AM205" s="344"/>
      <c r="AN205" s="344"/>
      <c r="AO205" s="344"/>
      <c r="AP205" s="344"/>
      <c r="AQ205" s="344"/>
      <c r="AR205" s="398"/>
      <c r="AS205" s="398"/>
      <c r="AT205" s="398"/>
      <c r="AU205" s="398"/>
      <c r="AV205" s="398"/>
      <c r="AW205" s="398"/>
      <c r="AX205" s="398"/>
      <c r="AY205" s="398"/>
      <c r="AZ205" s="398"/>
      <c r="BA205" s="398"/>
      <c r="BB205" s="398"/>
      <c r="BC205" s="398"/>
      <c r="BD205" s="398"/>
      <c r="BE205" s="398"/>
      <c r="BF205" s="398"/>
      <c r="BG205" s="398"/>
      <c r="BH205" s="398"/>
      <c r="BI205" s="398"/>
      <c r="BJ205" s="398"/>
      <c r="BK205" s="398"/>
      <c r="BL205" s="398"/>
      <c r="BM205" s="398"/>
      <c r="BN205" s="398"/>
      <c r="BO205" s="398"/>
      <c r="BP205" s="398"/>
      <c r="BQ205" s="398"/>
      <c r="BR205" s="398"/>
      <c r="BS205" s="398"/>
      <c r="BT205" s="398"/>
      <c r="BU205" s="398"/>
      <c r="BV205" s="398"/>
      <c r="BW205" s="398"/>
      <c r="BX205" s="398"/>
      <c r="BY205" s="398"/>
      <c r="BZ205" s="398"/>
      <c r="CA205" s="398"/>
      <c r="CB205" s="398"/>
      <c r="CC205" s="398"/>
      <c r="CD205" s="398"/>
      <c r="CE205" s="398"/>
      <c r="CF205" s="398"/>
      <c r="CG205" s="398"/>
      <c r="CH205" s="398"/>
      <c r="CI205" s="398"/>
      <c r="CJ205" s="398"/>
      <c r="CK205" s="398"/>
      <c r="CL205" s="398"/>
      <c r="CM205" s="398"/>
      <c r="CN205" s="398"/>
      <c r="CO205" s="398"/>
      <c r="CP205" s="398"/>
      <c r="CQ205" s="398"/>
      <c r="CR205" s="398"/>
      <c r="CS205" s="398"/>
      <c r="CT205" s="398"/>
      <c r="CU205" s="398"/>
      <c r="CV205" s="398"/>
      <c r="CW205" s="398"/>
      <c r="CX205" s="398"/>
      <c r="CY205" s="398"/>
      <c r="CZ205" s="398"/>
      <c r="DA205" s="398"/>
      <c r="DB205" s="398"/>
      <c r="DC205" s="398"/>
      <c r="DD205" s="398"/>
      <c r="DE205" s="398"/>
      <c r="DF205" s="398"/>
      <c r="DG205" s="398"/>
      <c r="DH205" s="398"/>
      <c r="DI205" s="398"/>
      <c r="DJ205" s="398"/>
      <c r="DK205" s="398"/>
      <c r="DL205" s="398"/>
      <c r="DM205" s="398"/>
      <c r="DN205" s="398"/>
      <c r="DO205" s="398"/>
      <c r="DP205" s="398"/>
      <c r="DQ205" s="398"/>
    </row>
    <row r="206" spans="1:121" s="57" customFormat="1" ht="31.5" customHeight="1" x14ac:dyDescent="0.25">
      <c r="A206" s="53">
        <v>230</v>
      </c>
      <c r="B206" s="67">
        <v>3639</v>
      </c>
      <c r="C206" s="44">
        <v>6121</v>
      </c>
      <c r="D206" s="562">
        <v>8208</v>
      </c>
      <c r="E206" s="563" t="s">
        <v>212</v>
      </c>
      <c r="F206" s="218" t="s">
        <v>208</v>
      </c>
      <c r="G206" s="126">
        <v>400</v>
      </c>
      <c r="H206" s="126">
        <v>2016</v>
      </c>
      <c r="I206" s="551">
        <v>2017</v>
      </c>
      <c r="J206" s="552">
        <v>0</v>
      </c>
      <c r="K206" s="537">
        <v>0</v>
      </c>
      <c r="L206" s="548">
        <v>0</v>
      </c>
      <c r="M206" s="371">
        <f t="shared" si="100"/>
        <v>1500</v>
      </c>
      <c r="N206" s="337">
        <v>0</v>
      </c>
      <c r="O206" s="539">
        <v>1500</v>
      </c>
      <c r="P206" s="540">
        <v>0</v>
      </c>
      <c r="Q206" s="393">
        <v>0</v>
      </c>
      <c r="R206" s="340">
        <v>0</v>
      </c>
      <c r="S206" s="390">
        <v>0</v>
      </c>
      <c r="T206" s="392">
        <v>0</v>
      </c>
      <c r="U206" s="342">
        <v>0</v>
      </c>
      <c r="V206" s="390">
        <v>0</v>
      </c>
      <c r="W206" s="393">
        <v>0</v>
      </c>
      <c r="X206" s="340">
        <v>0</v>
      </c>
      <c r="Y206" s="390">
        <v>0</v>
      </c>
      <c r="Z206" s="392">
        <v>0</v>
      </c>
      <c r="AA206" s="45">
        <v>0</v>
      </c>
      <c r="AB206" s="479"/>
      <c r="AC206" s="479"/>
      <c r="AD206" s="479"/>
      <c r="AE206" s="479"/>
      <c r="AF206"/>
      <c r="AG206"/>
      <c r="AH206"/>
      <c r="AI206"/>
      <c r="AJ206" s="344"/>
      <c r="AK206" s="344"/>
      <c r="AL206" s="344"/>
      <c r="AM206" s="344"/>
      <c r="AN206" s="344"/>
      <c r="AO206" s="344"/>
      <c r="AP206" s="344"/>
      <c r="AQ206" s="344"/>
      <c r="AR206" s="329"/>
      <c r="AS206" s="329"/>
      <c r="AT206" s="329"/>
      <c r="AU206" s="329"/>
      <c r="AV206" s="329"/>
      <c r="AW206" s="329"/>
      <c r="AX206" s="329"/>
      <c r="AY206" s="329"/>
      <c r="AZ206" s="329"/>
      <c r="BA206" s="329"/>
      <c r="BB206" s="329"/>
      <c r="BC206" s="329"/>
      <c r="BD206" s="329"/>
      <c r="BE206" s="329"/>
      <c r="BF206" s="329"/>
      <c r="BG206" s="329"/>
      <c r="BH206" s="329"/>
      <c r="BI206" s="329"/>
      <c r="BJ206" s="329"/>
      <c r="BK206" s="329"/>
      <c r="BL206" s="329"/>
      <c r="BM206" s="329"/>
      <c r="BN206" s="329"/>
      <c r="BO206" s="329"/>
      <c r="BP206" s="329"/>
      <c r="BQ206" s="329"/>
      <c r="BR206" s="329"/>
      <c r="BS206" s="329"/>
      <c r="BT206" s="329"/>
      <c r="BU206" s="329"/>
      <c r="BV206" s="329"/>
      <c r="BW206" s="329"/>
      <c r="BX206" s="329"/>
      <c r="BY206" s="329"/>
      <c r="BZ206" s="329"/>
      <c r="CA206" s="329"/>
      <c r="CB206" s="329"/>
      <c r="CC206" s="329"/>
      <c r="CD206" s="329"/>
      <c r="CE206" s="329"/>
      <c r="CF206" s="329"/>
      <c r="CG206" s="329"/>
      <c r="CH206" s="329"/>
      <c r="CI206" s="329"/>
      <c r="CJ206" s="329"/>
      <c r="CK206" s="329"/>
      <c r="CL206" s="329"/>
      <c r="CM206" s="329"/>
      <c r="CN206" s="329"/>
      <c r="CO206" s="329"/>
      <c r="CP206" s="329"/>
      <c r="CQ206" s="329"/>
      <c r="CR206" s="329"/>
      <c r="CS206" s="329"/>
      <c r="CT206" s="329"/>
      <c r="CU206" s="329"/>
      <c r="CV206" s="329"/>
      <c r="CW206" s="329"/>
      <c r="CX206" s="329"/>
      <c r="CY206" s="329"/>
      <c r="CZ206" s="329"/>
      <c r="DA206" s="329"/>
      <c r="DB206" s="329"/>
      <c r="DC206" s="329"/>
      <c r="DD206" s="329"/>
      <c r="DE206" s="329"/>
      <c r="DF206" s="329"/>
      <c r="DG206" s="329"/>
      <c r="DH206" s="329"/>
      <c r="DI206" s="329"/>
      <c r="DJ206" s="329"/>
      <c r="DK206" s="329"/>
      <c r="DL206" s="329"/>
      <c r="DM206" s="329"/>
      <c r="DN206" s="329"/>
      <c r="DO206" s="329"/>
      <c r="DP206" s="329"/>
      <c r="DQ206" s="329"/>
    </row>
    <row r="207" spans="1:121" s="57" customFormat="1" ht="29.25" customHeight="1" x14ac:dyDescent="0.25">
      <c r="A207" s="53">
        <v>230</v>
      </c>
      <c r="B207" s="67">
        <v>3639</v>
      </c>
      <c r="C207" s="44">
        <v>6129</v>
      </c>
      <c r="D207" s="639"/>
      <c r="E207" s="628" t="s">
        <v>213</v>
      </c>
      <c r="F207" s="358"/>
      <c r="G207" s="359">
        <v>400</v>
      </c>
      <c r="H207" s="359">
        <v>2017</v>
      </c>
      <c r="I207" s="360">
        <v>2017</v>
      </c>
      <c r="J207" s="54">
        <v>1000</v>
      </c>
      <c r="K207" s="473">
        <v>1087</v>
      </c>
      <c r="L207" s="640">
        <v>1000</v>
      </c>
      <c r="M207" s="55">
        <f t="shared" si="100"/>
        <v>1500</v>
      </c>
      <c r="N207" s="95">
        <v>0</v>
      </c>
      <c r="O207" s="252">
        <v>1500</v>
      </c>
      <c r="P207" s="253">
        <v>0</v>
      </c>
      <c r="Q207" s="94">
        <v>0</v>
      </c>
      <c r="R207" s="97">
        <v>1000</v>
      </c>
      <c r="S207" s="96">
        <v>0</v>
      </c>
      <c r="T207" s="98">
        <v>0</v>
      </c>
      <c r="U207" s="99">
        <v>1000</v>
      </c>
      <c r="V207" s="96">
        <v>0</v>
      </c>
      <c r="W207" s="94">
        <v>0</v>
      </c>
      <c r="X207" s="97">
        <v>1000</v>
      </c>
      <c r="Y207" s="96">
        <v>0</v>
      </c>
      <c r="Z207" s="98">
        <v>0</v>
      </c>
      <c r="AA207" s="54">
        <v>1000</v>
      </c>
      <c r="AB207"/>
      <c r="AC207"/>
      <c r="AD207"/>
      <c r="AE207"/>
      <c r="AF207"/>
      <c r="AG207"/>
      <c r="AH207"/>
      <c r="AI207"/>
      <c r="AJ207" s="344"/>
      <c r="AK207" s="344"/>
      <c r="AL207" s="344"/>
      <c r="AM207" s="344"/>
      <c r="AN207" s="344"/>
      <c r="AO207" s="344"/>
      <c r="AP207" s="344"/>
      <c r="AQ207" s="344"/>
      <c r="AR207" s="329"/>
      <c r="AS207" s="329"/>
      <c r="AT207" s="329"/>
      <c r="AU207" s="329"/>
      <c r="AV207" s="329"/>
      <c r="AW207" s="329"/>
      <c r="AX207" s="329"/>
      <c r="AY207" s="329"/>
      <c r="AZ207" s="329"/>
      <c r="BA207" s="329"/>
      <c r="BB207" s="329"/>
      <c r="BC207" s="329"/>
      <c r="BD207" s="329"/>
      <c r="BE207" s="329"/>
      <c r="BF207" s="329"/>
      <c r="BG207" s="329"/>
      <c r="BH207" s="329"/>
      <c r="BI207" s="329"/>
      <c r="BJ207" s="329"/>
      <c r="BK207" s="329"/>
      <c r="BL207" s="329"/>
      <c r="BM207" s="329"/>
      <c r="BN207" s="329"/>
      <c r="BO207" s="329"/>
      <c r="BP207" s="329"/>
      <c r="BQ207" s="329"/>
      <c r="BR207" s="329"/>
      <c r="BS207" s="329"/>
      <c r="BT207" s="329"/>
      <c r="BU207" s="329"/>
      <c r="BV207" s="329"/>
      <c r="BW207" s="329"/>
      <c r="BX207" s="329"/>
      <c r="BY207" s="329"/>
      <c r="BZ207" s="329"/>
      <c r="CA207" s="329"/>
      <c r="CB207" s="329"/>
      <c r="CC207" s="329"/>
      <c r="CD207" s="329"/>
      <c r="CE207" s="329"/>
      <c r="CF207" s="329"/>
      <c r="CG207" s="329"/>
      <c r="CH207" s="329"/>
      <c r="CI207" s="329"/>
      <c r="CJ207" s="329"/>
      <c r="CK207" s="329"/>
      <c r="CL207" s="329"/>
      <c r="CM207" s="329"/>
      <c r="CN207" s="329"/>
      <c r="CO207" s="329"/>
      <c r="CP207" s="329"/>
      <c r="CQ207" s="329"/>
      <c r="CR207" s="329"/>
      <c r="CS207" s="329"/>
      <c r="CT207" s="329"/>
      <c r="CU207" s="329"/>
      <c r="CV207" s="329"/>
      <c r="CW207" s="329"/>
      <c r="CX207" s="329"/>
      <c r="CY207" s="329"/>
      <c r="CZ207" s="329"/>
      <c r="DA207" s="329"/>
      <c r="DB207" s="329"/>
      <c r="DC207" s="329"/>
      <c r="DD207" s="329"/>
      <c r="DE207" s="329"/>
      <c r="DF207" s="329"/>
      <c r="DG207" s="329"/>
      <c r="DH207" s="329"/>
      <c r="DI207" s="329"/>
      <c r="DJ207" s="329"/>
      <c r="DK207" s="329"/>
      <c r="DL207" s="329"/>
      <c r="DM207" s="329"/>
      <c r="DN207" s="329"/>
      <c r="DO207" s="329"/>
      <c r="DP207" s="329"/>
      <c r="DQ207" s="329"/>
    </row>
    <row r="208" spans="1:121" s="57" customFormat="1" ht="33" customHeight="1" x14ac:dyDescent="0.25">
      <c r="A208" s="57">
        <v>230</v>
      </c>
      <c r="B208" s="85">
        <v>3741</v>
      </c>
      <c r="C208" s="56">
        <v>6121</v>
      </c>
      <c r="D208" s="584">
        <v>5014</v>
      </c>
      <c r="E208" s="477" t="s">
        <v>214</v>
      </c>
      <c r="F208" s="218" t="s">
        <v>97</v>
      </c>
      <c r="G208" s="126">
        <v>400</v>
      </c>
      <c r="H208" s="126">
        <v>2010</v>
      </c>
      <c r="I208" s="551">
        <v>2020</v>
      </c>
      <c r="J208" s="574">
        <f>K208+L208+M208+SUM(R208:AA208)</f>
        <v>149997</v>
      </c>
      <c r="K208" s="575">
        <v>12997</v>
      </c>
      <c r="L208" s="583">
        <v>565</v>
      </c>
      <c r="M208" s="371">
        <f t="shared" ref="M208:M214" si="101">N208+O208+P208+Q208</f>
        <v>46435</v>
      </c>
      <c r="N208" s="617">
        <v>26435</v>
      </c>
      <c r="O208" s="47">
        <v>0</v>
      </c>
      <c r="P208" s="572">
        <v>0</v>
      </c>
      <c r="Q208" s="641">
        <v>20000</v>
      </c>
      <c r="R208" s="265">
        <v>30000</v>
      </c>
      <c r="S208" s="572">
        <v>0</v>
      </c>
      <c r="T208" s="618">
        <v>0</v>
      </c>
      <c r="U208" s="265">
        <v>30000</v>
      </c>
      <c r="V208" s="572">
        <v>0</v>
      </c>
      <c r="W208" s="618">
        <v>0</v>
      </c>
      <c r="X208" s="265">
        <v>30000</v>
      </c>
      <c r="Y208" s="572">
        <v>0</v>
      </c>
      <c r="Z208" s="618">
        <v>0</v>
      </c>
      <c r="AA208" s="574">
        <v>0</v>
      </c>
      <c r="AB208"/>
      <c r="AC208"/>
      <c r="AD208"/>
      <c r="AE208"/>
      <c r="AF208"/>
      <c r="AG208"/>
      <c r="AH208"/>
      <c r="AI208"/>
      <c r="AJ208" s="344"/>
      <c r="AK208" s="344"/>
      <c r="AL208" s="344"/>
      <c r="AM208" s="344"/>
      <c r="AN208" s="344"/>
      <c r="AO208" s="344"/>
      <c r="AP208" s="344"/>
      <c r="AQ208" s="344"/>
      <c r="AR208" s="329"/>
      <c r="AS208" s="329"/>
      <c r="AT208" s="329"/>
      <c r="AU208" s="329"/>
      <c r="AV208" s="329"/>
      <c r="AW208" s="329"/>
      <c r="AX208" s="329"/>
      <c r="AY208" s="329"/>
      <c r="AZ208" s="329"/>
      <c r="BA208" s="329"/>
      <c r="BB208" s="329"/>
      <c r="BC208" s="329"/>
      <c r="BD208" s="329"/>
      <c r="BE208" s="329"/>
      <c r="BF208" s="329"/>
      <c r="BG208" s="329"/>
      <c r="BH208" s="329"/>
      <c r="BI208" s="329"/>
      <c r="BJ208" s="329"/>
      <c r="BK208" s="329"/>
      <c r="BL208" s="329"/>
      <c r="BM208" s="329"/>
      <c r="BN208" s="329"/>
      <c r="BO208" s="329"/>
      <c r="BP208" s="329"/>
      <c r="BQ208" s="329"/>
      <c r="BR208" s="329"/>
      <c r="BS208" s="329"/>
      <c r="BT208" s="329"/>
      <c r="BU208" s="329"/>
      <c r="BV208" s="329"/>
      <c r="BW208" s="329"/>
      <c r="BX208" s="329"/>
      <c r="BY208" s="329"/>
      <c r="BZ208" s="329"/>
      <c r="CA208" s="329"/>
      <c r="CB208" s="329"/>
      <c r="CC208" s="329"/>
      <c r="CD208" s="329"/>
      <c r="CE208" s="329"/>
      <c r="CF208" s="329"/>
      <c r="CG208" s="329"/>
      <c r="CH208" s="329"/>
      <c r="CI208" s="329"/>
      <c r="CJ208" s="329"/>
      <c r="CK208" s="329"/>
      <c r="CL208" s="329"/>
      <c r="CM208" s="329"/>
      <c r="CN208" s="329"/>
      <c r="CO208" s="329"/>
      <c r="CP208" s="329"/>
      <c r="CQ208" s="329"/>
      <c r="CR208" s="329"/>
      <c r="CS208" s="329"/>
      <c r="CT208" s="329"/>
      <c r="CU208" s="329"/>
      <c r="CV208" s="329"/>
      <c r="CW208" s="329"/>
      <c r="CX208" s="329"/>
      <c r="CY208" s="329"/>
      <c r="CZ208" s="329"/>
      <c r="DA208" s="329"/>
      <c r="DB208" s="329"/>
      <c r="DC208" s="329"/>
      <c r="DD208" s="329"/>
      <c r="DE208" s="329"/>
      <c r="DF208" s="329"/>
      <c r="DG208" s="329"/>
      <c r="DH208" s="329"/>
      <c r="DI208" s="329"/>
      <c r="DJ208" s="329"/>
      <c r="DK208" s="329"/>
      <c r="DL208" s="329"/>
      <c r="DM208" s="329"/>
      <c r="DN208" s="329"/>
      <c r="DO208" s="329"/>
      <c r="DP208" s="329"/>
      <c r="DQ208" s="329"/>
    </row>
    <row r="209" spans="1:121" s="53" customFormat="1" ht="30.75" customHeight="1" x14ac:dyDescent="0.25">
      <c r="A209" s="57">
        <v>230</v>
      </c>
      <c r="B209" s="85">
        <v>3741</v>
      </c>
      <c r="C209" s="56">
        <v>6121</v>
      </c>
      <c r="D209" s="612">
        <v>8163</v>
      </c>
      <c r="E209" s="637" t="s">
        <v>215</v>
      </c>
      <c r="F209" s="358" t="s">
        <v>97</v>
      </c>
      <c r="G209" s="359">
        <v>400</v>
      </c>
      <c r="H209" s="359">
        <v>2019</v>
      </c>
      <c r="I209" s="360">
        <v>2022</v>
      </c>
      <c r="J209" s="363">
        <f>K209+L209+M209+SUM(R209:AA209)</f>
        <v>217800</v>
      </c>
      <c r="K209" s="629">
        <v>0</v>
      </c>
      <c r="L209" s="610">
        <v>0</v>
      </c>
      <c r="M209" s="55">
        <f t="shared" si="101"/>
        <v>0</v>
      </c>
      <c r="N209" s="530">
        <v>0</v>
      </c>
      <c r="O209" s="414">
        <v>0</v>
      </c>
      <c r="P209" s="531">
        <v>0</v>
      </c>
      <c r="Q209" s="534">
        <v>0</v>
      </c>
      <c r="R209" s="533">
        <v>0</v>
      </c>
      <c r="S209" s="531">
        <v>0</v>
      </c>
      <c r="T209" s="534">
        <v>0</v>
      </c>
      <c r="U209" s="533">
        <v>100000</v>
      </c>
      <c r="V209" s="531">
        <v>0</v>
      </c>
      <c r="W209" s="534">
        <v>0</v>
      </c>
      <c r="X209" s="533">
        <v>117800</v>
      </c>
      <c r="Y209" s="531">
        <v>0</v>
      </c>
      <c r="Z209" s="534">
        <v>0</v>
      </c>
      <c r="AA209" s="363">
        <v>0</v>
      </c>
      <c r="AB209" s="379"/>
      <c r="AC209" s="379"/>
      <c r="AD209" s="379"/>
      <c r="AE209" s="379"/>
      <c r="AF209" s="573"/>
      <c r="AG209"/>
      <c r="AH209"/>
      <c r="AI209"/>
      <c r="AJ209" s="344"/>
      <c r="AK209" s="344"/>
      <c r="AL209" s="344"/>
      <c r="AM209" s="344"/>
      <c r="AN209" s="344"/>
      <c r="AO209" s="344"/>
      <c r="AP209" s="344"/>
      <c r="AQ209" s="344"/>
      <c r="AR209" s="344"/>
      <c r="AS209" s="344"/>
      <c r="AT209" s="344"/>
      <c r="AU209" s="344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59"/>
      <c r="BX209" s="59"/>
      <c r="BY209" s="59"/>
      <c r="BZ209" s="59"/>
      <c r="CA209" s="59"/>
      <c r="CB209" s="59"/>
      <c r="CC209" s="59"/>
      <c r="CD209" s="59"/>
      <c r="CE209" s="59"/>
      <c r="CF209" s="59"/>
      <c r="CG209" s="59"/>
      <c r="CH209" s="59"/>
      <c r="CI209" s="59"/>
      <c r="CJ209" s="59"/>
      <c r="CK209" s="59"/>
      <c r="CL209" s="59"/>
      <c r="CM209" s="59"/>
      <c r="CN209" s="59"/>
      <c r="CO209" s="59"/>
      <c r="CP209" s="59"/>
      <c r="CQ209" s="59"/>
      <c r="CR209" s="59"/>
      <c r="CS209" s="59"/>
      <c r="CT209" s="59"/>
      <c r="CU209" s="59"/>
      <c r="CV209" s="59"/>
      <c r="CW209" s="59"/>
      <c r="CX209" s="59"/>
      <c r="CY209" s="59"/>
      <c r="CZ209" s="59"/>
      <c r="DA209" s="59"/>
      <c r="DB209" s="59"/>
      <c r="DC209" s="59"/>
      <c r="DD209" s="59"/>
      <c r="DE209" s="59"/>
      <c r="DF209" s="59"/>
      <c r="DG209" s="59"/>
      <c r="DH209" s="59"/>
      <c r="DI209" s="59"/>
      <c r="DJ209" s="59"/>
      <c r="DK209" s="59"/>
      <c r="DL209" s="59"/>
      <c r="DM209" s="59"/>
      <c r="DN209" s="59"/>
      <c r="DO209" s="59"/>
      <c r="DP209" s="59"/>
      <c r="DQ209" s="59"/>
    </row>
    <row r="210" spans="1:121" s="53" customFormat="1" ht="30.75" customHeight="1" x14ac:dyDescent="0.25">
      <c r="A210" s="101">
        <v>230</v>
      </c>
      <c r="B210" s="876">
        <v>3741</v>
      </c>
      <c r="C210" s="56">
        <v>6121</v>
      </c>
      <c r="D210" s="612"/>
      <c r="E210" s="637" t="s">
        <v>266</v>
      </c>
      <c r="F210" s="358" t="s">
        <v>97</v>
      </c>
      <c r="G210" s="359">
        <v>400</v>
      </c>
      <c r="H210" s="359">
        <v>2017</v>
      </c>
      <c r="I210" s="360">
        <v>2018</v>
      </c>
      <c r="J210" s="363">
        <f>K210+L210+M210+SUM(R210:AA210)</f>
        <v>20067</v>
      </c>
      <c r="K210" s="629">
        <v>0</v>
      </c>
      <c r="L210" s="610">
        <v>0</v>
      </c>
      <c r="M210" s="55">
        <f>N210+O210+P210+Q210</f>
        <v>0</v>
      </c>
      <c r="N210" s="530">
        <v>0</v>
      </c>
      <c r="O210" s="414">
        <v>0</v>
      </c>
      <c r="P210" s="531">
        <v>0</v>
      </c>
      <c r="Q210" s="534">
        <v>0</v>
      </c>
      <c r="R210" s="533">
        <v>20067</v>
      </c>
      <c r="S210" s="531">
        <v>0</v>
      </c>
      <c r="T210" s="534">
        <v>0</v>
      </c>
      <c r="U210" s="533">
        <v>0</v>
      </c>
      <c r="V210" s="531">
        <v>0</v>
      </c>
      <c r="W210" s="534">
        <v>0</v>
      </c>
      <c r="X210" s="533">
        <v>0</v>
      </c>
      <c r="Y210" s="531">
        <v>0</v>
      </c>
      <c r="Z210" s="534">
        <v>0</v>
      </c>
      <c r="AA210" s="363">
        <v>0</v>
      </c>
      <c r="AB210" s="379"/>
      <c r="AC210" s="379"/>
      <c r="AD210" s="379"/>
      <c r="AE210" s="379"/>
      <c r="AF210" s="573"/>
      <c r="AG210"/>
      <c r="AH210"/>
      <c r="AI210"/>
      <c r="AJ210" s="344"/>
      <c r="AK210" s="344"/>
      <c r="AL210" s="344"/>
      <c r="AM210" s="344"/>
      <c r="AN210" s="344"/>
      <c r="AO210" s="344"/>
      <c r="AP210" s="344"/>
      <c r="AQ210" s="344"/>
      <c r="AR210" s="344"/>
      <c r="AS210" s="344"/>
      <c r="AT210" s="344"/>
      <c r="AU210" s="344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59"/>
      <c r="BN210" s="59"/>
      <c r="BO210" s="59"/>
      <c r="BP210" s="59"/>
      <c r="BQ210" s="59"/>
      <c r="BR210" s="59"/>
      <c r="BS210" s="59"/>
      <c r="BT210" s="59"/>
      <c r="BU210" s="59"/>
      <c r="BV210" s="59"/>
      <c r="BW210" s="59"/>
      <c r="BX210" s="59"/>
      <c r="BY210" s="59"/>
      <c r="BZ210" s="59"/>
      <c r="CA210" s="59"/>
      <c r="CB210" s="59"/>
      <c r="CC210" s="59"/>
      <c r="CD210" s="59"/>
      <c r="CE210" s="59"/>
      <c r="CF210" s="59"/>
      <c r="CG210" s="59"/>
      <c r="CH210" s="59"/>
      <c r="CI210" s="59"/>
      <c r="CJ210" s="59"/>
      <c r="CK210" s="59"/>
      <c r="CL210" s="59"/>
      <c r="CM210" s="59"/>
      <c r="CN210" s="59"/>
      <c r="CO210" s="59"/>
      <c r="CP210" s="59"/>
      <c r="CQ210" s="59"/>
      <c r="CR210" s="59"/>
      <c r="CS210" s="59"/>
      <c r="CT210" s="59"/>
      <c r="CU210" s="59"/>
      <c r="CV210" s="59"/>
      <c r="CW210" s="59"/>
      <c r="CX210" s="59"/>
      <c r="CY210" s="59"/>
      <c r="CZ210" s="59"/>
      <c r="DA210" s="59"/>
      <c r="DB210" s="59"/>
      <c r="DC210" s="59"/>
      <c r="DD210" s="59"/>
      <c r="DE210" s="59"/>
      <c r="DF210" s="59"/>
      <c r="DG210" s="59"/>
      <c r="DH210" s="59"/>
      <c r="DI210" s="59"/>
      <c r="DJ210" s="59"/>
      <c r="DK210" s="59"/>
      <c r="DL210" s="59"/>
      <c r="DM210" s="59"/>
      <c r="DN210" s="59"/>
      <c r="DO210" s="59"/>
      <c r="DP210" s="59"/>
      <c r="DQ210" s="59"/>
    </row>
    <row r="211" spans="1:121" s="53" customFormat="1" ht="31.5" customHeight="1" x14ac:dyDescent="0.25">
      <c r="A211" s="57">
        <v>230</v>
      </c>
      <c r="B211" s="85">
        <v>3744</v>
      </c>
      <c r="C211" s="56">
        <v>6121</v>
      </c>
      <c r="D211" s="535">
        <v>3075</v>
      </c>
      <c r="E211" s="638" t="s">
        <v>217</v>
      </c>
      <c r="F211" s="218" t="s">
        <v>218</v>
      </c>
      <c r="G211" s="126">
        <v>400</v>
      </c>
      <c r="H211" s="126">
        <v>2015</v>
      </c>
      <c r="I211" s="551">
        <v>2017</v>
      </c>
      <c r="J211" s="574">
        <f>K211+L211+M211+SUM(R211:AA211)</f>
        <v>18588</v>
      </c>
      <c r="K211" s="575">
        <v>2000</v>
      </c>
      <c r="L211" s="583">
        <v>11530</v>
      </c>
      <c r="M211" s="371">
        <f t="shared" si="101"/>
        <v>5058</v>
      </c>
      <c r="N211" s="577">
        <v>5058</v>
      </c>
      <c r="O211" s="47">
        <v>0</v>
      </c>
      <c r="P211" s="578">
        <v>0</v>
      </c>
      <c r="Q211" s="579">
        <v>0</v>
      </c>
      <c r="R211" s="580">
        <v>0</v>
      </c>
      <c r="S211" s="578">
        <v>0</v>
      </c>
      <c r="T211" s="579">
        <v>0</v>
      </c>
      <c r="U211" s="580">
        <v>0</v>
      </c>
      <c r="V211" s="578">
        <v>0</v>
      </c>
      <c r="W211" s="579">
        <v>0</v>
      </c>
      <c r="X211" s="580">
        <v>0</v>
      </c>
      <c r="Y211" s="578">
        <v>0</v>
      </c>
      <c r="Z211" s="579">
        <v>0</v>
      </c>
      <c r="AA211" s="581">
        <v>0</v>
      </c>
      <c r="AB211"/>
      <c r="AC211"/>
      <c r="AD211"/>
      <c r="AE211"/>
      <c r="AF211"/>
      <c r="AG211"/>
      <c r="AH211"/>
      <c r="AI211"/>
      <c r="AJ211" s="344"/>
      <c r="AK211" s="344"/>
      <c r="AL211" s="344"/>
      <c r="AM211" s="344"/>
      <c r="AN211" s="344"/>
      <c r="AO211" s="344"/>
      <c r="AP211" s="344"/>
      <c r="AQ211" s="344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59"/>
      <c r="BK211" s="59"/>
      <c r="BL211" s="59"/>
      <c r="BM211" s="59"/>
      <c r="BN211" s="59"/>
      <c r="BO211" s="59"/>
      <c r="BP211" s="59"/>
      <c r="BQ211" s="59"/>
      <c r="BR211" s="59"/>
      <c r="BS211" s="59"/>
      <c r="BT211" s="59"/>
      <c r="BU211" s="59"/>
      <c r="BV211" s="59"/>
      <c r="BW211" s="59"/>
      <c r="BX211" s="59"/>
      <c r="BY211" s="59"/>
      <c r="BZ211" s="59"/>
      <c r="CA211" s="59"/>
      <c r="CB211" s="59"/>
      <c r="CC211" s="59"/>
      <c r="CD211" s="59"/>
      <c r="CE211" s="59"/>
      <c r="CF211" s="59"/>
      <c r="CG211" s="59"/>
      <c r="CH211" s="59"/>
      <c r="CI211" s="59"/>
      <c r="CJ211" s="59"/>
      <c r="CK211" s="59"/>
      <c r="CL211" s="59"/>
      <c r="CM211" s="59"/>
      <c r="CN211" s="59"/>
      <c r="CO211" s="59"/>
      <c r="CP211" s="59"/>
      <c r="CQ211" s="59"/>
      <c r="CR211" s="59"/>
      <c r="CS211" s="59"/>
      <c r="CT211" s="59"/>
      <c r="CU211" s="59"/>
      <c r="CV211" s="59"/>
      <c r="CW211" s="59"/>
      <c r="CX211" s="59"/>
      <c r="CY211" s="59"/>
      <c r="CZ211" s="59"/>
      <c r="DA211" s="59"/>
      <c r="DB211" s="59"/>
      <c r="DC211" s="59"/>
      <c r="DD211" s="59"/>
      <c r="DE211" s="59"/>
      <c r="DF211" s="59"/>
      <c r="DG211" s="59"/>
      <c r="DH211" s="59"/>
      <c r="DI211" s="59"/>
      <c r="DJ211" s="59"/>
      <c r="DK211" s="59"/>
      <c r="DL211" s="59"/>
      <c r="DM211" s="59"/>
      <c r="DN211" s="59"/>
      <c r="DO211" s="59"/>
      <c r="DP211" s="59"/>
      <c r="DQ211" s="59"/>
    </row>
    <row r="212" spans="1:121" s="53" customFormat="1" ht="31.5" customHeight="1" x14ac:dyDescent="0.25">
      <c r="A212" s="53">
        <v>230</v>
      </c>
      <c r="B212" s="67">
        <v>4357</v>
      </c>
      <c r="C212" s="44">
        <v>6121</v>
      </c>
      <c r="D212" s="52">
        <v>6022</v>
      </c>
      <c r="E212" s="554" t="s">
        <v>219</v>
      </c>
      <c r="F212" s="218" t="s">
        <v>220</v>
      </c>
      <c r="G212" s="126">
        <v>400</v>
      </c>
      <c r="H212" s="126">
        <v>2011</v>
      </c>
      <c r="I212" s="551">
        <v>2018</v>
      </c>
      <c r="J212" s="574">
        <f t="shared" ref="J212:J224" si="102">K212+L212+M212+SUM(R212:AA212)</f>
        <v>8268</v>
      </c>
      <c r="K212" s="575">
        <v>2852</v>
      </c>
      <c r="L212" s="576">
        <v>1335</v>
      </c>
      <c r="M212" s="371">
        <f t="shared" si="101"/>
        <v>2581</v>
      </c>
      <c r="N212" s="577">
        <v>2581</v>
      </c>
      <c r="O212" s="47">
        <v>0</v>
      </c>
      <c r="P212" s="578">
        <v>0</v>
      </c>
      <c r="Q212" s="579">
        <v>0</v>
      </c>
      <c r="R212" s="580">
        <v>1500</v>
      </c>
      <c r="S212" s="578">
        <v>0</v>
      </c>
      <c r="T212" s="579">
        <v>0</v>
      </c>
      <c r="U212" s="580">
        <v>0</v>
      </c>
      <c r="V212" s="578">
        <v>0</v>
      </c>
      <c r="W212" s="579">
        <v>0</v>
      </c>
      <c r="X212" s="580">
        <v>0</v>
      </c>
      <c r="Y212" s="578">
        <v>0</v>
      </c>
      <c r="Z212" s="579">
        <v>0</v>
      </c>
      <c r="AA212" s="581">
        <v>0</v>
      </c>
      <c r="AB212"/>
      <c r="AC212"/>
      <c r="AD212"/>
      <c r="AE212"/>
      <c r="AF212"/>
      <c r="AG212"/>
      <c r="AH212"/>
      <c r="AI212"/>
      <c r="AJ212" s="344"/>
      <c r="AK212" s="344"/>
      <c r="AL212" s="344"/>
      <c r="AM212" s="344"/>
      <c r="AN212" s="344"/>
      <c r="AO212" s="344"/>
      <c r="AP212" s="344"/>
      <c r="AQ212" s="344"/>
      <c r="AR212" s="59"/>
      <c r="AS212" s="59"/>
      <c r="AT212" s="59"/>
      <c r="AU212" s="59"/>
      <c r="AV212" s="59"/>
      <c r="AW212" s="59"/>
      <c r="AX212" s="59"/>
      <c r="AY212" s="59"/>
      <c r="AZ212" s="59"/>
      <c r="BA212" s="59"/>
      <c r="BB212" s="59"/>
      <c r="BC212" s="59"/>
      <c r="BD212" s="59"/>
      <c r="BE212" s="59"/>
      <c r="BF212" s="59"/>
      <c r="BG212" s="59"/>
      <c r="BH212" s="59"/>
      <c r="BI212" s="59"/>
      <c r="BJ212" s="59"/>
      <c r="BK212" s="59"/>
      <c r="BL212" s="59"/>
      <c r="BM212" s="59"/>
      <c r="BN212" s="59"/>
      <c r="BO212" s="59"/>
      <c r="BP212" s="59"/>
      <c r="BQ212" s="59"/>
      <c r="BR212" s="59"/>
      <c r="BS212" s="59"/>
      <c r="BT212" s="59"/>
      <c r="BU212" s="59"/>
      <c r="BV212" s="59"/>
      <c r="BW212" s="59"/>
      <c r="BX212" s="59"/>
      <c r="BY212" s="59"/>
      <c r="BZ212" s="59"/>
      <c r="CA212" s="59"/>
      <c r="CB212" s="59"/>
      <c r="CC212" s="59"/>
      <c r="CD212" s="59"/>
      <c r="CE212" s="59"/>
      <c r="CF212" s="59"/>
      <c r="CG212" s="59"/>
      <c r="CH212" s="59"/>
      <c r="CI212" s="59"/>
      <c r="CJ212" s="59"/>
      <c r="CK212" s="59"/>
      <c r="CL212" s="59"/>
      <c r="CM212" s="59"/>
      <c r="CN212" s="59"/>
      <c r="CO212" s="59"/>
      <c r="CP212" s="59"/>
      <c r="CQ212" s="59"/>
      <c r="CR212" s="59"/>
      <c r="CS212" s="59"/>
      <c r="CT212" s="59"/>
      <c r="CU212" s="59"/>
      <c r="CV212" s="59"/>
      <c r="CW212" s="59"/>
      <c r="CX212" s="59"/>
      <c r="CY212" s="59"/>
      <c r="CZ212" s="59"/>
      <c r="DA212" s="59"/>
      <c r="DB212" s="59"/>
      <c r="DC212" s="59"/>
      <c r="DD212" s="59"/>
      <c r="DE212" s="59"/>
      <c r="DF212" s="59"/>
      <c r="DG212" s="59"/>
      <c r="DH212" s="59"/>
      <c r="DI212" s="59"/>
      <c r="DJ212" s="59"/>
      <c r="DK212" s="59"/>
      <c r="DL212" s="59"/>
      <c r="DM212" s="59"/>
      <c r="DN212" s="59"/>
      <c r="DO212" s="59"/>
      <c r="DP212" s="59"/>
      <c r="DQ212" s="59"/>
    </row>
    <row r="213" spans="1:121" s="53" customFormat="1" ht="30.75" customHeight="1" x14ac:dyDescent="0.25">
      <c r="A213" s="53">
        <v>230</v>
      </c>
      <c r="B213" s="67">
        <v>4357</v>
      </c>
      <c r="C213" s="44">
        <v>6121</v>
      </c>
      <c r="D213" s="52">
        <v>6026</v>
      </c>
      <c r="E213" s="554" t="s">
        <v>221</v>
      </c>
      <c r="F213" s="218" t="s">
        <v>38</v>
      </c>
      <c r="G213" s="126">
        <v>400</v>
      </c>
      <c r="H213" s="126">
        <v>2010</v>
      </c>
      <c r="I213" s="551">
        <v>2017</v>
      </c>
      <c r="J213" s="574">
        <f t="shared" si="102"/>
        <v>8236</v>
      </c>
      <c r="K213" s="575">
        <v>2236</v>
      </c>
      <c r="L213" s="576">
        <v>0</v>
      </c>
      <c r="M213" s="371">
        <f t="shared" si="101"/>
        <v>5000</v>
      </c>
      <c r="N213" s="577">
        <v>0</v>
      </c>
      <c r="O213" s="47">
        <v>5000</v>
      </c>
      <c r="P213" s="578">
        <v>0</v>
      </c>
      <c r="Q213" s="579">
        <v>0</v>
      </c>
      <c r="R213" s="580">
        <v>1000</v>
      </c>
      <c r="S213" s="578">
        <v>0</v>
      </c>
      <c r="T213" s="579">
        <v>0</v>
      </c>
      <c r="U213" s="580">
        <v>0</v>
      </c>
      <c r="V213" s="578">
        <v>0</v>
      </c>
      <c r="W213" s="579">
        <v>0</v>
      </c>
      <c r="X213" s="580">
        <v>0</v>
      </c>
      <c r="Y213" s="578">
        <v>0</v>
      </c>
      <c r="Z213" s="579">
        <v>0</v>
      </c>
      <c r="AA213" s="581">
        <v>0</v>
      </c>
      <c r="AB213"/>
      <c r="AC213"/>
      <c r="AD213"/>
      <c r="AE213"/>
      <c r="AF213"/>
      <c r="AG213"/>
      <c r="AH213"/>
      <c r="AI213"/>
      <c r="AJ213" s="344"/>
      <c r="AK213" s="344"/>
      <c r="AL213" s="344"/>
      <c r="AM213" s="344"/>
      <c r="AN213" s="344"/>
      <c r="AO213" s="344"/>
      <c r="AP213" s="344"/>
      <c r="AQ213" s="344"/>
      <c r="AR213" s="59"/>
      <c r="AS213" s="59"/>
      <c r="AT213" s="59"/>
      <c r="AU213" s="59"/>
      <c r="AV213" s="59"/>
      <c r="AW213" s="59"/>
      <c r="AX213" s="59"/>
      <c r="AY213" s="59"/>
      <c r="AZ213" s="59"/>
      <c r="BA213" s="59"/>
      <c r="BB213" s="59"/>
      <c r="BC213" s="59"/>
      <c r="BD213" s="59"/>
      <c r="BE213" s="59"/>
      <c r="BF213" s="59"/>
      <c r="BG213" s="59"/>
      <c r="BH213" s="59"/>
      <c r="BI213" s="59"/>
      <c r="BJ213" s="59"/>
      <c r="BK213" s="59"/>
      <c r="BL213" s="59"/>
      <c r="BM213" s="59"/>
      <c r="BN213" s="59"/>
      <c r="BO213" s="59"/>
      <c r="BP213" s="59"/>
      <c r="BQ213" s="59"/>
      <c r="BR213" s="59"/>
      <c r="BS213" s="59"/>
      <c r="BT213" s="59"/>
      <c r="BU213" s="59"/>
      <c r="BV213" s="59"/>
      <c r="BW213" s="59"/>
      <c r="BX213" s="59"/>
      <c r="BY213" s="59"/>
      <c r="BZ213" s="59"/>
      <c r="CA213" s="59"/>
      <c r="CB213" s="59"/>
      <c r="CC213" s="59"/>
      <c r="CD213" s="59"/>
      <c r="CE213" s="59"/>
      <c r="CF213" s="59"/>
      <c r="CG213" s="59"/>
      <c r="CH213" s="59"/>
      <c r="CI213" s="59"/>
      <c r="CJ213" s="59"/>
      <c r="CK213" s="59"/>
      <c r="CL213" s="59"/>
      <c r="CM213" s="59"/>
      <c r="CN213" s="59"/>
      <c r="CO213" s="59"/>
      <c r="CP213" s="59"/>
      <c r="CQ213" s="59"/>
      <c r="CR213" s="59"/>
      <c r="CS213" s="59"/>
      <c r="CT213" s="59"/>
      <c r="CU213" s="59"/>
      <c r="CV213" s="59"/>
      <c r="CW213" s="59"/>
      <c r="CX213" s="59"/>
      <c r="CY213" s="59"/>
      <c r="CZ213" s="59"/>
      <c r="DA213" s="59"/>
      <c r="DB213" s="59"/>
      <c r="DC213" s="59"/>
      <c r="DD213" s="59"/>
      <c r="DE213" s="59"/>
      <c r="DF213" s="59"/>
      <c r="DG213" s="59"/>
      <c r="DH213" s="59"/>
      <c r="DI213" s="59"/>
      <c r="DJ213" s="59"/>
      <c r="DK213" s="59"/>
      <c r="DL213" s="59"/>
      <c r="DM213" s="59"/>
      <c r="DN213" s="59"/>
      <c r="DO213" s="59"/>
      <c r="DP213" s="59"/>
      <c r="DQ213" s="59"/>
    </row>
    <row r="214" spans="1:121" s="53" customFormat="1" ht="31.5" customHeight="1" x14ac:dyDescent="0.25">
      <c r="A214" s="53">
        <v>230</v>
      </c>
      <c r="B214" s="67">
        <v>4357</v>
      </c>
      <c r="C214" s="44">
        <v>6121</v>
      </c>
      <c r="D214" s="52">
        <v>6027</v>
      </c>
      <c r="E214" s="554" t="s">
        <v>222</v>
      </c>
      <c r="F214" s="218" t="s">
        <v>38</v>
      </c>
      <c r="G214" s="126">
        <v>400</v>
      </c>
      <c r="H214" s="126">
        <v>2010</v>
      </c>
      <c r="I214" s="551">
        <v>2017</v>
      </c>
      <c r="J214" s="574">
        <f t="shared" si="102"/>
        <v>4064</v>
      </c>
      <c r="K214" s="575">
        <v>1823</v>
      </c>
      <c r="L214" s="576">
        <v>0</v>
      </c>
      <c r="M214" s="371">
        <f t="shared" si="101"/>
        <v>1741</v>
      </c>
      <c r="N214" s="577">
        <v>1741</v>
      </c>
      <c r="O214" s="47">
        <v>0</v>
      </c>
      <c r="P214" s="578">
        <v>0</v>
      </c>
      <c r="Q214" s="579">
        <v>0</v>
      </c>
      <c r="R214" s="580">
        <v>500</v>
      </c>
      <c r="S214" s="578">
        <v>0</v>
      </c>
      <c r="T214" s="579">
        <v>0</v>
      </c>
      <c r="U214" s="580">
        <v>0</v>
      </c>
      <c r="V214" s="578">
        <v>0</v>
      </c>
      <c r="W214" s="579">
        <v>0</v>
      </c>
      <c r="X214" s="580">
        <v>0</v>
      </c>
      <c r="Y214" s="578">
        <v>0</v>
      </c>
      <c r="Z214" s="579">
        <v>0</v>
      </c>
      <c r="AA214" s="581">
        <v>0</v>
      </c>
      <c r="AB214"/>
      <c r="AC214"/>
      <c r="AD214"/>
      <c r="AE214"/>
      <c r="AF214"/>
      <c r="AG214"/>
      <c r="AH214"/>
      <c r="AI214"/>
      <c r="AJ214" s="344"/>
      <c r="AK214" s="344"/>
      <c r="AL214" s="344"/>
      <c r="AM214" s="344"/>
      <c r="AN214" s="344"/>
      <c r="AO214" s="344"/>
      <c r="AP214" s="344"/>
      <c r="AQ214" s="344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  <c r="BM214" s="59"/>
      <c r="BN214" s="59"/>
      <c r="BO214" s="59"/>
      <c r="BP214" s="59"/>
      <c r="BQ214" s="59"/>
      <c r="BR214" s="59"/>
      <c r="BS214" s="59"/>
      <c r="BT214" s="59"/>
      <c r="BU214" s="59"/>
      <c r="BV214" s="59"/>
      <c r="BW214" s="59"/>
      <c r="BX214" s="59"/>
      <c r="BY214" s="59"/>
      <c r="BZ214" s="59"/>
      <c r="CA214" s="59"/>
      <c r="CB214" s="59"/>
      <c r="CC214" s="59"/>
      <c r="CD214" s="59"/>
      <c r="CE214" s="59"/>
      <c r="CF214" s="59"/>
      <c r="CG214" s="59"/>
      <c r="CH214" s="59"/>
      <c r="CI214" s="59"/>
      <c r="CJ214" s="59"/>
      <c r="CK214" s="59"/>
      <c r="CL214" s="59"/>
      <c r="CM214" s="59"/>
      <c r="CN214" s="59"/>
      <c r="CO214" s="59"/>
      <c r="CP214" s="59"/>
      <c r="CQ214" s="59"/>
      <c r="CR214" s="59"/>
      <c r="CS214" s="59"/>
      <c r="CT214" s="59"/>
      <c r="CU214" s="59"/>
      <c r="CV214" s="59"/>
      <c r="CW214" s="59"/>
      <c r="CX214" s="59"/>
      <c r="CY214" s="59"/>
      <c r="CZ214" s="59"/>
      <c r="DA214" s="59"/>
      <c r="DB214" s="59"/>
      <c r="DC214" s="59"/>
      <c r="DD214" s="59"/>
      <c r="DE214" s="59"/>
      <c r="DF214" s="59"/>
      <c r="DG214" s="59"/>
      <c r="DH214" s="59"/>
      <c r="DI214" s="59"/>
      <c r="DJ214" s="59"/>
      <c r="DK214" s="59"/>
      <c r="DL214" s="59"/>
      <c r="DM214" s="59"/>
      <c r="DN214" s="59"/>
      <c r="DO214" s="59"/>
      <c r="DP214" s="59"/>
      <c r="DQ214" s="59"/>
    </row>
    <row r="215" spans="1:121" s="53" customFormat="1" ht="30" customHeight="1" x14ac:dyDescent="0.25">
      <c r="A215" s="53">
        <v>230</v>
      </c>
      <c r="B215" s="67">
        <v>4357</v>
      </c>
      <c r="C215" s="44">
        <v>6121</v>
      </c>
      <c r="D215" s="49">
        <v>6032</v>
      </c>
      <c r="E215" s="556" t="s">
        <v>223</v>
      </c>
      <c r="F215" s="218" t="s">
        <v>84</v>
      </c>
      <c r="G215" s="126">
        <v>400</v>
      </c>
      <c r="H215" s="126">
        <v>2012</v>
      </c>
      <c r="I215" s="551">
        <v>2018</v>
      </c>
      <c r="J215" s="574">
        <f t="shared" si="102"/>
        <v>65882</v>
      </c>
      <c r="K215" s="575">
        <v>3382</v>
      </c>
      <c r="L215" s="576">
        <v>67</v>
      </c>
      <c r="M215" s="371">
        <f>SUM(N215:Q215)</f>
        <v>40433</v>
      </c>
      <c r="N215" s="577">
        <v>10433</v>
      </c>
      <c r="O215" s="47">
        <v>0</v>
      </c>
      <c r="P215" s="578">
        <v>0</v>
      </c>
      <c r="Q215" s="582">
        <v>30000</v>
      </c>
      <c r="R215" s="580">
        <v>22000</v>
      </c>
      <c r="S215" s="578">
        <v>0</v>
      </c>
      <c r="T215" s="579">
        <v>0</v>
      </c>
      <c r="U215" s="580">
        <v>0</v>
      </c>
      <c r="V215" s="578">
        <v>0</v>
      </c>
      <c r="W215" s="579">
        <v>0</v>
      </c>
      <c r="X215" s="580">
        <v>0</v>
      </c>
      <c r="Y215" s="578">
        <v>0</v>
      </c>
      <c r="Z215" s="579">
        <v>0</v>
      </c>
      <c r="AA215" s="581">
        <v>0</v>
      </c>
      <c r="AB215" s="379"/>
      <c r="AC215" s="379"/>
      <c r="AD215" s="379"/>
      <c r="AE215" s="379"/>
      <c r="AF215" s="573"/>
      <c r="AG215"/>
      <c r="AH215"/>
      <c r="AI215"/>
      <c r="AJ215" s="344"/>
      <c r="AK215" s="344"/>
      <c r="AL215" s="344"/>
      <c r="AM215" s="344"/>
      <c r="AN215" s="344"/>
      <c r="AO215" s="344"/>
      <c r="AP215" s="344"/>
      <c r="AQ215" s="344"/>
      <c r="AR215" s="344"/>
      <c r="AS215" s="344"/>
      <c r="AT215" s="344"/>
      <c r="AU215" s="344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  <c r="BM215" s="59"/>
      <c r="BN215" s="59"/>
      <c r="BO215" s="59"/>
      <c r="BP215" s="59"/>
      <c r="BQ215" s="59"/>
      <c r="BR215" s="59"/>
      <c r="BS215" s="59"/>
      <c r="BT215" s="59"/>
      <c r="BU215" s="59"/>
      <c r="BV215" s="59"/>
      <c r="BW215" s="59"/>
      <c r="BX215" s="59"/>
      <c r="BY215" s="59"/>
      <c r="BZ215" s="59"/>
      <c r="CA215" s="59"/>
      <c r="CB215" s="59"/>
      <c r="CC215" s="59"/>
      <c r="CD215" s="59"/>
      <c r="CE215" s="59"/>
      <c r="CF215" s="59"/>
      <c r="CG215" s="59"/>
      <c r="CH215" s="59"/>
      <c r="CI215" s="59"/>
      <c r="CJ215" s="59"/>
      <c r="CK215" s="59"/>
      <c r="CL215" s="59"/>
      <c r="CM215" s="59"/>
      <c r="CN215" s="59"/>
      <c r="CO215" s="59"/>
      <c r="CP215" s="59"/>
      <c r="CQ215" s="59"/>
      <c r="CR215" s="59"/>
      <c r="CS215" s="59"/>
      <c r="CT215" s="59"/>
      <c r="CU215" s="59"/>
      <c r="CV215" s="59"/>
      <c r="CW215" s="59"/>
      <c r="CX215" s="59"/>
      <c r="CY215" s="59"/>
      <c r="CZ215" s="59"/>
      <c r="DA215" s="59"/>
      <c r="DB215" s="59"/>
      <c r="DC215" s="59"/>
      <c r="DD215" s="59"/>
      <c r="DE215" s="59"/>
      <c r="DF215" s="59"/>
      <c r="DG215" s="59"/>
      <c r="DH215" s="59"/>
      <c r="DI215" s="59"/>
      <c r="DJ215" s="59"/>
      <c r="DK215" s="59"/>
      <c r="DL215" s="59"/>
      <c r="DM215" s="59"/>
      <c r="DN215" s="59"/>
      <c r="DO215" s="59"/>
      <c r="DP215" s="59"/>
      <c r="DQ215" s="59"/>
    </row>
    <row r="216" spans="1:121" s="53" customFormat="1" ht="32.1" customHeight="1" x14ac:dyDescent="0.25">
      <c r="A216" s="53">
        <v>230</v>
      </c>
      <c r="B216" s="67">
        <v>4357</v>
      </c>
      <c r="C216" s="44">
        <v>6121</v>
      </c>
      <c r="D216" s="52">
        <v>6035</v>
      </c>
      <c r="E216" s="804" t="s">
        <v>224</v>
      </c>
      <c r="F216" s="218" t="s">
        <v>38</v>
      </c>
      <c r="G216" s="126">
        <v>400</v>
      </c>
      <c r="H216" s="126">
        <v>2012</v>
      </c>
      <c r="I216" s="551">
        <v>2016</v>
      </c>
      <c r="J216" s="574">
        <f t="shared" si="102"/>
        <v>3475</v>
      </c>
      <c r="K216" s="575">
        <v>2476</v>
      </c>
      <c r="L216" s="576">
        <v>110</v>
      </c>
      <c r="M216" s="371">
        <f t="shared" ref="M216:M222" si="103">N216+O216+P216+Q216</f>
        <v>889</v>
      </c>
      <c r="N216" s="577">
        <v>889</v>
      </c>
      <c r="O216" s="47">
        <v>0</v>
      </c>
      <c r="P216" s="578">
        <v>0</v>
      </c>
      <c r="Q216" s="579">
        <v>0</v>
      </c>
      <c r="R216" s="580">
        <v>0</v>
      </c>
      <c r="S216" s="578">
        <v>0</v>
      </c>
      <c r="T216" s="579">
        <v>0</v>
      </c>
      <c r="U216" s="580">
        <v>0</v>
      </c>
      <c r="V216" s="578">
        <v>0</v>
      </c>
      <c r="W216" s="579">
        <v>0</v>
      </c>
      <c r="X216" s="580">
        <v>0</v>
      </c>
      <c r="Y216" s="578">
        <v>0</v>
      </c>
      <c r="Z216" s="579">
        <v>0</v>
      </c>
      <c r="AA216" s="581">
        <v>0</v>
      </c>
      <c r="AB216" s="379"/>
      <c r="AC216" s="379"/>
      <c r="AD216" s="379"/>
      <c r="AE216" s="379"/>
      <c r="AF216" s="573"/>
      <c r="AG216"/>
      <c r="AH216"/>
      <c r="AI216"/>
      <c r="AJ216" s="344"/>
      <c r="AK216" s="344"/>
      <c r="AL216" s="344"/>
      <c r="AM216" s="344"/>
      <c r="AN216" s="344"/>
      <c r="AO216" s="344"/>
      <c r="AP216" s="344"/>
      <c r="AQ216" s="344"/>
      <c r="AR216" s="344"/>
      <c r="AS216" s="344"/>
      <c r="AT216" s="344"/>
      <c r="AU216" s="344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9"/>
      <c r="BS216" s="59"/>
      <c r="BT216" s="59"/>
      <c r="BU216" s="59"/>
      <c r="BV216" s="59"/>
      <c r="BW216" s="59"/>
      <c r="BX216" s="59"/>
      <c r="BY216" s="59"/>
      <c r="BZ216" s="59"/>
      <c r="CA216" s="59"/>
      <c r="CB216" s="59"/>
      <c r="CC216" s="59"/>
      <c r="CD216" s="59"/>
      <c r="CE216" s="59"/>
      <c r="CF216" s="59"/>
      <c r="CG216" s="59"/>
      <c r="CH216" s="59"/>
      <c r="CI216" s="59"/>
      <c r="CJ216" s="59"/>
      <c r="CK216" s="59"/>
      <c r="CL216" s="59"/>
      <c r="CM216" s="59"/>
      <c r="CN216" s="59"/>
      <c r="CO216" s="59"/>
      <c r="CP216" s="59"/>
      <c r="CQ216" s="59"/>
      <c r="CR216" s="59"/>
      <c r="CS216" s="59"/>
      <c r="CT216" s="59"/>
      <c r="CU216" s="59"/>
      <c r="CV216" s="59"/>
      <c r="CW216" s="59"/>
      <c r="CX216" s="59"/>
      <c r="CY216" s="59"/>
      <c r="CZ216" s="59"/>
      <c r="DA216" s="59"/>
      <c r="DB216" s="59"/>
      <c r="DC216" s="59"/>
      <c r="DD216" s="59"/>
      <c r="DE216" s="59"/>
      <c r="DF216" s="59"/>
      <c r="DG216" s="59"/>
      <c r="DH216" s="59"/>
      <c r="DI216" s="59"/>
      <c r="DJ216" s="59"/>
      <c r="DK216" s="59"/>
      <c r="DL216" s="59"/>
      <c r="DM216" s="59"/>
      <c r="DN216" s="59"/>
      <c r="DO216" s="59"/>
      <c r="DP216" s="59"/>
      <c r="DQ216" s="59"/>
    </row>
    <row r="217" spans="1:121" s="53" customFormat="1" ht="37.5" customHeight="1" x14ac:dyDescent="0.25">
      <c r="A217" s="53">
        <v>230</v>
      </c>
      <c r="B217" s="67">
        <v>4357</v>
      </c>
      <c r="C217" s="44">
        <v>6121</v>
      </c>
      <c r="D217" s="52">
        <v>6036</v>
      </c>
      <c r="E217" s="554" t="s">
        <v>225</v>
      </c>
      <c r="F217" s="218" t="s">
        <v>152</v>
      </c>
      <c r="G217" s="126">
        <v>400</v>
      </c>
      <c r="H217" s="126">
        <v>2012</v>
      </c>
      <c r="I217" s="551">
        <v>2018</v>
      </c>
      <c r="J217" s="574">
        <f t="shared" si="102"/>
        <v>3774</v>
      </c>
      <c r="K217" s="575">
        <v>1286</v>
      </c>
      <c r="L217" s="576">
        <f>424+414+850</f>
        <v>1688</v>
      </c>
      <c r="M217" s="371">
        <f t="shared" si="103"/>
        <v>800</v>
      </c>
      <c r="N217" s="577">
        <v>0</v>
      </c>
      <c r="O217" s="47">
        <v>800</v>
      </c>
      <c r="P217" s="578">
        <v>0</v>
      </c>
      <c r="Q217" s="579">
        <v>0</v>
      </c>
      <c r="R217" s="580">
        <v>0</v>
      </c>
      <c r="S217" s="578">
        <v>0</v>
      </c>
      <c r="T217" s="579">
        <v>0</v>
      </c>
      <c r="U217" s="580">
        <v>0</v>
      </c>
      <c r="V217" s="578">
        <v>0</v>
      </c>
      <c r="W217" s="579">
        <v>0</v>
      </c>
      <c r="X217" s="580">
        <v>0</v>
      </c>
      <c r="Y217" s="578">
        <v>0</v>
      </c>
      <c r="Z217" s="579">
        <v>0</v>
      </c>
      <c r="AA217" s="581">
        <v>0</v>
      </c>
      <c r="AB217" s="379"/>
      <c r="AC217" s="379"/>
      <c r="AD217" s="379"/>
      <c r="AE217" s="379"/>
      <c r="AF217" s="573"/>
      <c r="AG217"/>
      <c r="AH217"/>
      <c r="AI217"/>
      <c r="AJ217" s="344"/>
      <c r="AK217" s="344"/>
      <c r="AL217" s="344"/>
      <c r="AM217" s="344"/>
      <c r="AN217" s="344"/>
      <c r="AO217" s="344"/>
      <c r="AP217" s="344"/>
      <c r="AQ217" s="344"/>
      <c r="AR217" s="344"/>
      <c r="AS217" s="344"/>
      <c r="AT217" s="344"/>
      <c r="AU217" s="344"/>
      <c r="AV217" s="59"/>
      <c r="AW217" s="59"/>
      <c r="AX217" s="59"/>
      <c r="AY217" s="59"/>
      <c r="AZ217" s="59"/>
      <c r="BA217" s="59"/>
      <c r="BB217" s="59"/>
      <c r="BC217" s="59"/>
      <c r="BD217" s="59"/>
      <c r="BE217" s="59"/>
      <c r="BF217" s="59"/>
      <c r="BG217" s="59"/>
      <c r="BH217" s="59"/>
      <c r="BI217" s="59"/>
      <c r="BJ217" s="59"/>
      <c r="BK217" s="59"/>
      <c r="BL217" s="59"/>
      <c r="BM217" s="59"/>
      <c r="BN217" s="59"/>
      <c r="BO217" s="59"/>
      <c r="BP217" s="59"/>
      <c r="BQ217" s="59"/>
      <c r="BR217" s="59"/>
      <c r="BS217" s="59"/>
      <c r="BT217" s="59"/>
      <c r="BU217" s="59"/>
      <c r="BV217" s="59"/>
      <c r="BW217" s="59"/>
      <c r="BX217" s="59"/>
      <c r="BY217" s="59"/>
      <c r="BZ217" s="59"/>
      <c r="CA217" s="59"/>
      <c r="CB217" s="59"/>
      <c r="CC217" s="59"/>
      <c r="CD217" s="59"/>
      <c r="CE217" s="59"/>
      <c r="CF217" s="59"/>
      <c r="CG217" s="59"/>
      <c r="CH217" s="59"/>
      <c r="CI217" s="59"/>
      <c r="CJ217" s="59"/>
      <c r="CK217" s="59"/>
      <c r="CL217" s="59"/>
      <c r="CM217" s="59"/>
      <c r="CN217" s="59"/>
      <c r="CO217" s="59"/>
      <c r="CP217" s="59"/>
      <c r="CQ217" s="59"/>
      <c r="CR217" s="59"/>
      <c r="CS217" s="59"/>
      <c r="CT217" s="59"/>
      <c r="CU217" s="59"/>
      <c r="CV217" s="59"/>
      <c r="CW217" s="59"/>
      <c r="CX217" s="59"/>
      <c r="CY217" s="59"/>
      <c r="CZ217" s="59"/>
      <c r="DA217" s="59"/>
      <c r="DB217" s="59"/>
      <c r="DC217" s="59"/>
      <c r="DD217" s="59"/>
      <c r="DE217" s="59"/>
      <c r="DF217" s="59"/>
      <c r="DG217" s="59"/>
      <c r="DH217" s="59"/>
      <c r="DI217" s="59"/>
      <c r="DJ217" s="59"/>
      <c r="DK217" s="59"/>
      <c r="DL217" s="59"/>
      <c r="DM217" s="59"/>
      <c r="DN217" s="59"/>
      <c r="DO217" s="59"/>
      <c r="DP217" s="59"/>
      <c r="DQ217" s="59"/>
    </row>
    <row r="218" spans="1:121" s="53" customFormat="1" ht="30" customHeight="1" x14ac:dyDescent="0.25">
      <c r="A218" s="53">
        <v>230</v>
      </c>
      <c r="B218" s="67">
        <v>4357</v>
      </c>
      <c r="C218" s="44">
        <v>6121</v>
      </c>
      <c r="D218" s="52">
        <v>6042</v>
      </c>
      <c r="E218" s="554" t="s">
        <v>226</v>
      </c>
      <c r="F218" s="218" t="s">
        <v>84</v>
      </c>
      <c r="G218" s="126">
        <v>400</v>
      </c>
      <c r="H218" s="126">
        <v>2004</v>
      </c>
      <c r="I218" s="551">
        <v>2017</v>
      </c>
      <c r="J218" s="574">
        <f t="shared" si="102"/>
        <v>9035</v>
      </c>
      <c r="K218" s="575">
        <f>764+198</f>
        <v>962</v>
      </c>
      <c r="L218" s="583">
        <v>73</v>
      </c>
      <c r="M218" s="371">
        <f t="shared" si="103"/>
        <v>8000</v>
      </c>
      <c r="N218" s="577">
        <v>0</v>
      </c>
      <c r="O218" s="47">
        <v>8000</v>
      </c>
      <c r="P218" s="578">
        <v>0</v>
      </c>
      <c r="Q218" s="579">
        <v>0</v>
      </c>
      <c r="R218" s="580">
        <v>0</v>
      </c>
      <c r="S218" s="578">
        <v>0</v>
      </c>
      <c r="T218" s="579">
        <v>0</v>
      </c>
      <c r="U218" s="580">
        <v>0</v>
      </c>
      <c r="V218" s="578">
        <v>0</v>
      </c>
      <c r="W218" s="579">
        <v>0</v>
      </c>
      <c r="X218" s="580">
        <v>0</v>
      </c>
      <c r="Y218" s="578">
        <v>0</v>
      </c>
      <c r="Z218" s="579">
        <v>0</v>
      </c>
      <c r="AA218" s="581">
        <v>0</v>
      </c>
      <c r="AB218" s="379"/>
      <c r="AC218" s="379"/>
      <c r="AD218" s="379"/>
      <c r="AE218" s="379"/>
      <c r="AF218" s="573"/>
      <c r="AG218"/>
      <c r="AH218"/>
      <c r="AI218"/>
      <c r="AJ218" s="344"/>
      <c r="AK218" s="344"/>
      <c r="AL218" s="344"/>
      <c r="AM218" s="344"/>
      <c r="AN218" s="344"/>
      <c r="AO218" s="344"/>
      <c r="AP218" s="344"/>
      <c r="AQ218" s="344"/>
      <c r="AR218" s="344"/>
      <c r="AS218" s="344"/>
      <c r="AT218" s="344"/>
      <c r="AU218" s="344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  <c r="BW218" s="59"/>
      <c r="BX218" s="59"/>
      <c r="BY218" s="59"/>
      <c r="BZ218" s="59"/>
      <c r="CA218" s="59"/>
      <c r="CB218" s="59"/>
      <c r="CC218" s="59"/>
      <c r="CD218" s="59"/>
      <c r="CE218" s="59"/>
      <c r="CF218" s="59"/>
      <c r="CG218" s="59"/>
      <c r="CH218" s="59"/>
      <c r="CI218" s="59"/>
      <c r="CJ218" s="59"/>
      <c r="CK218" s="59"/>
      <c r="CL218" s="59"/>
      <c r="CM218" s="59"/>
      <c r="CN218" s="59"/>
      <c r="CO218" s="59"/>
      <c r="CP218" s="59"/>
      <c r="CQ218" s="59"/>
      <c r="CR218" s="59"/>
      <c r="CS218" s="59"/>
      <c r="CT218" s="59"/>
      <c r="CU218" s="59"/>
      <c r="CV218" s="59"/>
      <c r="CW218" s="59"/>
      <c r="CX218" s="59"/>
      <c r="CY218" s="59"/>
      <c r="CZ218" s="59"/>
      <c r="DA218" s="59"/>
      <c r="DB218" s="59"/>
      <c r="DC218" s="59"/>
      <c r="DD218" s="59"/>
      <c r="DE218" s="59"/>
      <c r="DF218" s="59"/>
      <c r="DG218" s="59"/>
      <c r="DH218" s="59"/>
      <c r="DI218" s="59"/>
      <c r="DJ218" s="59"/>
      <c r="DK218" s="59"/>
      <c r="DL218" s="59"/>
      <c r="DM218" s="59"/>
      <c r="DN218" s="59"/>
      <c r="DO218" s="59"/>
      <c r="DP218" s="59"/>
      <c r="DQ218" s="59"/>
    </row>
    <row r="219" spans="1:121" s="53" customFormat="1" ht="46.5" customHeight="1" x14ac:dyDescent="0.25">
      <c r="A219" s="53">
        <v>230</v>
      </c>
      <c r="B219" s="67">
        <v>4357</v>
      </c>
      <c r="C219" s="44">
        <v>6121</v>
      </c>
      <c r="D219" s="52">
        <v>6044</v>
      </c>
      <c r="E219" s="554" t="s">
        <v>227</v>
      </c>
      <c r="F219" s="218" t="s">
        <v>97</v>
      </c>
      <c r="G219" s="126">
        <v>400</v>
      </c>
      <c r="H219" s="126">
        <v>2015</v>
      </c>
      <c r="I219" s="551">
        <v>2017</v>
      </c>
      <c r="J219" s="574">
        <f t="shared" si="102"/>
        <v>3116</v>
      </c>
      <c r="K219" s="575">
        <v>0</v>
      </c>
      <c r="L219" s="583">
        <v>116</v>
      </c>
      <c r="M219" s="371">
        <f t="shared" si="103"/>
        <v>0</v>
      </c>
      <c r="N219" s="577">
        <v>0</v>
      </c>
      <c r="O219" s="47">
        <v>0</v>
      </c>
      <c r="P219" s="578">
        <v>0</v>
      </c>
      <c r="Q219" s="579">
        <v>0</v>
      </c>
      <c r="R219" s="580">
        <v>3000</v>
      </c>
      <c r="S219" s="578">
        <v>0</v>
      </c>
      <c r="T219" s="579">
        <v>0</v>
      </c>
      <c r="U219" s="580">
        <v>0</v>
      </c>
      <c r="V219" s="578">
        <v>0</v>
      </c>
      <c r="W219" s="579">
        <v>0</v>
      </c>
      <c r="X219" s="580">
        <v>0</v>
      </c>
      <c r="Y219" s="578">
        <v>0</v>
      </c>
      <c r="Z219" s="579">
        <v>0</v>
      </c>
      <c r="AA219" s="581">
        <v>0</v>
      </c>
      <c r="AB219" s="379"/>
      <c r="AC219" s="379"/>
      <c r="AD219" s="379"/>
      <c r="AE219" s="379"/>
      <c r="AF219" s="573"/>
      <c r="AG219"/>
      <c r="AH219"/>
      <c r="AI219"/>
      <c r="AJ219" s="344"/>
      <c r="AK219" s="344"/>
      <c r="AL219" s="344"/>
      <c r="AM219" s="344"/>
      <c r="AN219" s="344"/>
      <c r="AO219" s="344"/>
      <c r="AP219" s="344"/>
      <c r="AQ219" s="344"/>
      <c r="AR219" s="344"/>
      <c r="AS219" s="344"/>
      <c r="AT219" s="344"/>
      <c r="AU219" s="344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9"/>
      <c r="BS219" s="59"/>
      <c r="BT219" s="59"/>
      <c r="BU219" s="59"/>
      <c r="BV219" s="59"/>
      <c r="BW219" s="59"/>
      <c r="BX219" s="59"/>
      <c r="BY219" s="59"/>
      <c r="BZ219" s="59"/>
      <c r="CA219" s="59"/>
      <c r="CB219" s="59"/>
      <c r="CC219" s="59"/>
      <c r="CD219" s="59"/>
      <c r="CE219" s="59"/>
      <c r="CF219" s="59"/>
      <c r="CG219" s="59"/>
      <c r="CH219" s="59"/>
      <c r="CI219" s="59"/>
      <c r="CJ219" s="59"/>
      <c r="CK219" s="59"/>
      <c r="CL219" s="59"/>
      <c r="CM219" s="59"/>
      <c r="CN219" s="59"/>
      <c r="CO219" s="59"/>
      <c r="CP219" s="59"/>
      <c r="CQ219" s="59"/>
      <c r="CR219" s="59"/>
      <c r="CS219" s="59"/>
      <c r="CT219" s="59"/>
      <c r="CU219" s="59"/>
      <c r="CV219" s="59"/>
      <c r="CW219" s="59"/>
      <c r="CX219" s="59"/>
      <c r="CY219" s="59"/>
      <c r="CZ219" s="59"/>
      <c r="DA219" s="59"/>
      <c r="DB219" s="59"/>
      <c r="DC219" s="59"/>
      <c r="DD219" s="59"/>
      <c r="DE219" s="59"/>
      <c r="DF219" s="59"/>
      <c r="DG219" s="59"/>
      <c r="DH219" s="59"/>
      <c r="DI219" s="59"/>
      <c r="DJ219" s="59"/>
      <c r="DK219" s="59"/>
      <c r="DL219" s="59"/>
      <c r="DM219" s="59"/>
      <c r="DN219" s="59"/>
      <c r="DO219" s="59"/>
      <c r="DP219" s="59"/>
      <c r="DQ219" s="59"/>
    </row>
    <row r="220" spans="1:121" s="53" customFormat="1" ht="29.25" customHeight="1" x14ac:dyDescent="0.25">
      <c r="A220" s="53">
        <v>230</v>
      </c>
      <c r="B220" s="67">
        <v>4357</v>
      </c>
      <c r="C220" s="44">
        <v>6121</v>
      </c>
      <c r="D220" s="49">
        <v>6045</v>
      </c>
      <c r="E220" s="556" t="s">
        <v>228</v>
      </c>
      <c r="F220" s="218" t="s">
        <v>105</v>
      </c>
      <c r="G220" s="126">
        <v>400</v>
      </c>
      <c r="H220" s="126">
        <v>2015</v>
      </c>
      <c r="I220" s="551">
        <v>2020</v>
      </c>
      <c r="J220" s="574">
        <f>K220+L220+M220+SUM(R220:AA220)</f>
        <v>266905</v>
      </c>
      <c r="K220" s="575">
        <v>0</v>
      </c>
      <c r="L220" s="583">
        <v>605</v>
      </c>
      <c r="M220" s="371">
        <f>N220+O220+P220+Q220</f>
        <v>6300</v>
      </c>
      <c r="N220" s="577">
        <v>4300</v>
      </c>
      <c r="O220" s="47">
        <v>0</v>
      </c>
      <c r="P220" s="578">
        <v>0</v>
      </c>
      <c r="Q220" s="582">
        <v>2000</v>
      </c>
      <c r="R220" s="580">
        <v>100000</v>
      </c>
      <c r="S220" s="578">
        <v>0</v>
      </c>
      <c r="T220" s="579">
        <v>0</v>
      </c>
      <c r="U220" s="580">
        <v>100000</v>
      </c>
      <c r="V220" s="578">
        <v>0</v>
      </c>
      <c r="W220" s="579">
        <v>0</v>
      </c>
      <c r="X220" s="580">
        <v>60000</v>
      </c>
      <c r="Y220" s="578">
        <v>0</v>
      </c>
      <c r="Z220" s="579">
        <v>0</v>
      </c>
      <c r="AA220" s="581">
        <v>0</v>
      </c>
      <c r="AB220" s="379"/>
      <c r="AC220" s="379"/>
      <c r="AD220" s="379"/>
      <c r="AE220" s="379"/>
      <c r="AF220" s="573"/>
      <c r="AG220"/>
      <c r="AH220"/>
      <c r="AI220"/>
      <c r="AJ220" s="344"/>
      <c r="AK220" s="344"/>
      <c r="AL220" s="344"/>
      <c r="AM220" s="344"/>
      <c r="AN220" s="344"/>
      <c r="AO220" s="344"/>
      <c r="AP220" s="344"/>
      <c r="AQ220" s="344"/>
      <c r="AR220" s="344"/>
      <c r="AS220" s="344"/>
      <c r="AT220" s="344"/>
      <c r="AU220" s="344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  <c r="BO220" s="59"/>
      <c r="BP220" s="59"/>
      <c r="BQ220" s="59"/>
      <c r="BR220" s="59"/>
      <c r="BS220" s="59"/>
      <c r="BT220" s="59"/>
      <c r="BU220" s="59"/>
      <c r="BV220" s="59"/>
      <c r="BW220" s="59"/>
      <c r="BX220" s="59"/>
      <c r="BY220" s="59"/>
      <c r="BZ220" s="59"/>
      <c r="CA220" s="59"/>
      <c r="CB220" s="59"/>
      <c r="CC220" s="59"/>
      <c r="CD220" s="59"/>
      <c r="CE220" s="59"/>
      <c r="CF220" s="59"/>
      <c r="CG220" s="59"/>
      <c r="CH220" s="59"/>
      <c r="CI220" s="59"/>
      <c r="CJ220" s="59"/>
      <c r="CK220" s="59"/>
      <c r="CL220" s="59"/>
      <c r="CM220" s="59"/>
      <c r="CN220" s="59"/>
      <c r="CO220" s="59"/>
      <c r="CP220" s="59"/>
      <c r="CQ220" s="59"/>
      <c r="CR220" s="59"/>
      <c r="CS220" s="59"/>
      <c r="CT220" s="59"/>
      <c r="CU220" s="59"/>
      <c r="CV220" s="59"/>
      <c r="CW220" s="59"/>
      <c r="CX220" s="59"/>
      <c r="CY220" s="59"/>
      <c r="CZ220" s="59"/>
      <c r="DA220" s="59"/>
      <c r="DB220" s="59"/>
      <c r="DC220" s="59"/>
      <c r="DD220" s="59"/>
      <c r="DE220" s="59"/>
      <c r="DF220" s="59"/>
      <c r="DG220" s="59"/>
      <c r="DH220" s="59"/>
      <c r="DI220" s="59"/>
      <c r="DJ220" s="59"/>
      <c r="DK220" s="59"/>
      <c r="DL220" s="59"/>
      <c r="DM220" s="59"/>
      <c r="DN220" s="59"/>
      <c r="DO220" s="59"/>
      <c r="DP220" s="59"/>
      <c r="DQ220" s="59"/>
    </row>
    <row r="221" spans="1:121" s="53" customFormat="1" ht="48" customHeight="1" x14ac:dyDescent="0.25">
      <c r="A221" s="53">
        <v>230</v>
      </c>
      <c r="B221" s="67">
        <v>4357</v>
      </c>
      <c r="C221" s="44">
        <v>6121</v>
      </c>
      <c r="D221" s="52">
        <v>6047</v>
      </c>
      <c r="E221" s="554" t="s">
        <v>229</v>
      </c>
      <c r="F221" s="218" t="s">
        <v>97</v>
      </c>
      <c r="G221" s="126">
        <v>400</v>
      </c>
      <c r="H221" s="126">
        <v>2016</v>
      </c>
      <c r="I221" s="551">
        <v>2017</v>
      </c>
      <c r="J221" s="574">
        <f t="shared" si="102"/>
        <v>2000</v>
      </c>
      <c r="K221" s="575">
        <v>0</v>
      </c>
      <c r="L221" s="583">
        <v>0</v>
      </c>
      <c r="M221" s="371">
        <f t="shared" si="103"/>
        <v>2000</v>
      </c>
      <c r="N221" s="577">
        <v>0</v>
      </c>
      <c r="O221" s="47">
        <v>2000</v>
      </c>
      <c r="P221" s="578">
        <v>0</v>
      </c>
      <c r="Q221" s="579">
        <v>0</v>
      </c>
      <c r="R221" s="580">
        <v>0</v>
      </c>
      <c r="S221" s="578">
        <v>0</v>
      </c>
      <c r="T221" s="579">
        <v>0</v>
      </c>
      <c r="U221" s="580">
        <v>0</v>
      </c>
      <c r="V221" s="578">
        <v>0</v>
      </c>
      <c r="W221" s="579">
        <v>0</v>
      </c>
      <c r="X221" s="580">
        <v>0</v>
      </c>
      <c r="Y221" s="578">
        <v>0</v>
      </c>
      <c r="Z221" s="579">
        <v>0</v>
      </c>
      <c r="AA221" s="581">
        <v>0</v>
      </c>
      <c r="AB221" s="379"/>
      <c r="AC221" s="379"/>
      <c r="AD221" s="379"/>
      <c r="AE221" s="379"/>
      <c r="AF221" s="573"/>
      <c r="AG221"/>
      <c r="AH221"/>
      <c r="AI221"/>
      <c r="AJ221" s="344"/>
      <c r="AK221" s="344"/>
      <c r="AL221" s="344"/>
      <c r="AM221" s="344"/>
      <c r="AN221" s="344"/>
      <c r="AO221" s="344"/>
      <c r="AP221" s="344"/>
      <c r="AQ221" s="344"/>
      <c r="AR221" s="344"/>
      <c r="AS221" s="344"/>
      <c r="AT221" s="344"/>
      <c r="AU221" s="344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  <c r="BO221" s="59"/>
      <c r="BP221" s="59"/>
      <c r="BQ221" s="59"/>
      <c r="BR221" s="59"/>
      <c r="BS221" s="59"/>
      <c r="BT221" s="59"/>
      <c r="BU221" s="59"/>
      <c r="BV221" s="59"/>
      <c r="BW221" s="59"/>
      <c r="BX221" s="59"/>
      <c r="BY221" s="59"/>
      <c r="BZ221" s="59"/>
      <c r="CA221" s="59"/>
      <c r="CB221" s="59"/>
      <c r="CC221" s="59"/>
      <c r="CD221" s="59"/>
      <c r="CE221" s="59"/>
      <c r="CF221" s="59"/>
      <c r="CG221" s="59"/>
      <c r="CH221" s="59"/>
      <c r="CI221" s="59"/>
      <c r="CJ221" s="59"/>
      <c r="CK221" s="59"/>
      <c r="CL221" s="59"/>
      <c r="CM221" s="59"/>
      <c r="CN221" s="59"/>
      <c r="CO221" s="59"/>
      <c r="CP221" s="59"/>
      <c r="CQ221" s="59"/>
      <c r="CR221" s="59"/>
      <c r="CS221" s="59"/>
      <c r="CT221" s="59"/>
      <c r="CU221" s="59"/>
      <c r="CV221" s="59"/>
      <c r="CW221" s="59"/>
      <c r="CX221" s="59"/>
      <c r="CY221" s="59"/>
      <c r="CZ221" s="59"/>
      <c r="DA221" s="59"/>
      <c r="DB221" s="59"/>
      <c r="DC221" s="59"/>
      <c r="DD221" s="59"/>
      <c r="DE221" s="59"/>
      <c r="DF221" s="59"/>
      <c r="DG221" s="59"/>
      <c r="DH221" s="59"/>
      <c r="DI221" s="59"/>
      <c r="DJ221" s="59"/>
      <c r="DK221" s="59"/>
      <c r="DL221" s="59"/>
      <c r="DM221" s="59"/>
      <c r="DN221" s="59"/>
      <c r="DO221" s="59"/>
      <c r="DP221" s="59"/>
      <c r="DQ221" s="59"/>
    </row>
    <row r="222" spans="1:121" s="53" customFormat="1" ht="33" customHeight="1" x14ac:dyDescent="0.25">
      <c r="A222" s="53">
        <v>230</v>
      </c>
      <c r="B222" s="67">
        <v>4357</v>
      </c>
      <c r="C222" s="44">
        <v>6121</v>
      </c>
      <c r="D222" s="584">
        <v>6049</v>
      </c>
      <c r="E222" s="558" t="s">
        <v>230</v>
      </c>
      <c r="F222" s="218" t="s">
        <v>97</v>
      </c>
      <c r="G222" s="126">
        <v>400</v>
      </c>
      <c r="H222" s="126">
        <v>2016</v>
      </c>
      <c r="I222" s="551">
        <v>2019</v>
      </c>
      <c r="J222" s="574">
        <f t="shared" si="102"/>
        <v>120000</v>
      </c>
      <c r="K222" s="575">
        <v>0</v>
      </c>
      <c r="L222" s="576">
        <v>0</v>
      </c>
      <c r="M222" s="371">
        <f t="shared" si="103"/>
        <v>7985</v>
      </c>
      <c r="N222" s="577">
        <v>0</v>
      </c>
      <c r="O222" s="47">
        <v>0</v>
      </c>
      <c r="P222" s="578">
        <v>0</v>
      </c>
      <c r="Q222" s="582">
        <v>7985</v>
      </c>
      <c r="R222" s="580">
        <v>92015</v>
      </c>
      <c r="S222" s="578">
        <v>0</v>
      </c>
      <c r="T222" s="579">
        <v>0</v>
      </c>
      <c r="U222" s="580">
        <v>20000</v>
      </c>
      <c r="V222" s="578">
        <v>0</v>
      </c>
      <c r="W222" s="579">
        <v>0</v>
      </c>
      <c r="X222" s="580">
        <v>0</v>
      </c>
      <c r="Y222" s="578">
        <v>0</v>
      </c>
      <c r="Z222" s="579">
        <v>0</v>
      </c>
      <c r="AA222" s="581">
        <v>0</v>
      </c>
      <c r="AB222" s="379"/>
      <c r="AC222" s="379"/>
      <c r="AD222" s="379"/>
      <c r="AE222" s="379"/>
      <c r="AF222"/>
      <c r="AG222"/>
      <c r="AH222"/>
      <c r="AI222"/>
      <c r="AJ222" s="344"/>
      <c r="AK222" s="344"/>
      <c r="AL222" s="344"/>
      <c r="AM222" s="344"/>
      <c r="AN222" s="344"/>
      <c r="AO222" s="344"/>
      <c r="AP222" s="344"/>
      <c r="AQ222" s="344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59"/>
      <c r="BN222" s="59"/>
      <c r="BO222" s="59"/>
      <c r="BP222" s="59"/>
      <c r="BQ222" s="59"/>
      <c r="BR222" s="59"/>
      <c r="BS222" s="59"/>
      <c r="BT222" s="59"/>
      <c r="BU222" s="59"/>
      <c r="BV222" s="59"/>
      <c r="BW222" s="59"/>
      <c r="BX222" s="59"/>
      <c r="BY222" s="59"/>
      <c r="BZ222" s="59"/>
      <c r="CA222" s="59"/>
      <c r="CB222" s="59"/>
      <c r="CC222" s="59"/>
      <c r="CD222" s="59"/>
      <c r="CE222" s="59"/>
      <c r="CF222" s="59"/>
      <c r="CG222" s="59"/>
      <c r="CH222" s="59"/>
      <c r="CI222" s="59"/>
      <c r="CJ222" s="59"/>
      <c r="CK222" s="59"/>
      <c r="CL222" s="59"/>
      <c r="CM222" s="59"/>
      <c r="CN222" s="59"/>
      <c r="CO222" s="59"/>
      <c r="CP222" s="59"/>
      <c r="CQ222" s="59"/>
      <c r="CR222" s="59"/>
      <c r="CS222" s="59"/>
      <c r="CT222" s="59"/>
      <c r="CU222" s="59"/>
      <c r="CV222" s="59"/>
      <c r="CW222" s="59"/>
      <c r="CX222" s="59"/>
      <c r="CY222" s="59"/>
      <c r="CZ222" s="59"/>
      <c r="DA222" s="59"/>
      <c r="DB222" s="59"/>
      <c r="DC222" s="59"/>
      <c r="DD222" s="59"/>
      <c r="DE222" s="59"/>
      <c r="DF222" s="59"/>
      <c r="DG222" s="59"/>
      <c r="DH222" s="59"/>
      <c r="DI222" s="59"/>
      <c r="DJ222" s="59"/>
      <c r="DK222" s="59"/>
      <c r="DL222" s="59"/>
      <c r="DM222" s="59"/>
      <c r="DN222" s="59"/>
      <c r="DO222" s="59"/>
      <c r="DP222" s="59"/>
      <c r="DQ222" s="59"/>
    </row>
    <row r="223" spans="1:121" s="57" customFormat="1" ht="25.5" customHeight="1" x14ac:dyDescent="0.25">
      <c r="A223" s="53">
        <v>230</v>
      </c>
      <c r="B223" s="67">
        <v>4357</v>
      </c>
      <c r="C223" s="44">
        <v>6121</v>
      </c>
      <c r="D223" s="584">
        <v>6050</v>
      </c>
      <c r="E223" s="558" t="s">
        <v>231</v>
      </c>
      <c r="F223" s="218" t="s">
        <v>97</v>
      </c>
      <c r="G223" s="126">
        <v>400</v>
      </c>
      <c r="H223" s="126">
        <v>2016</v>
      </c>
      <c r="I223" s="551">
        <v>2019</v>
      </c>
      <c r="J223" s="574">
        <f t="shared" si="102"/>
        <v>80000</v>
      </c>
      <c r="K223" s="575">
        <v>0</v>
      </c>
      <c r="L223" s="576">
        <v>0</v>
      </c>
      <c r="M223" s="371">
        <f>N223+O223+P223+Q223</f>
        <v>7958</v>
      </c>
      <c r="N223" s="577">
        <v>0</v>
      </c>
      <c r="O223" s="47">
        <v>0</v>
      </c>
      <c r="P223" s="578">
        <v>0</v>
      </c>
      <c r="Q223" s="582">
        <v>7958</v>
      </c>
      <c r="R223" s="580">
        <v>52042</v>
      </c>
      <c r="S223" s="578">
        <v>0</v>
      </c>
      <c r="T223" s="579">
        <v>0</v>
      </c>
      <c r="U223" s="580">
        <v>20000</v>
      </c>
      <c r="V223" s="578">
        <v>0</v>
      </c>
      <c r="W223" s="579">
        <v>0</v>
      </c>
      <c r="X223" s="580">
        <v>0</v>
      </c>
      <c r="Y223" s="578">
        <v>0</v>
      </c>
      <c r="Z223" s="579">
        <v>0</v>
      </c>
      <c r="AA223" s="581">
        <v>0</v>
      </c>
      <c r="AB223"/>
      <c r="AC223"/>
      <c r="AD223"/>
      <c r="AE223"/>
      <c r="AF223"/>
      <c r="AG223"/>
      <c r="AH223"/>
      <c r="AI223"/>
      <c r="AJ223" s="344"/>
      <c r="AK223" s="344"/>
      <c r="AL223" s="344"/>
      <c r="AM223" s="344"/>
      <c r="AN223" s="344"/>
      <c r="AO223" s="344"/>
      <c r="AP223" s="344"/>
      <c r="AQ223" s="344"/>
      <c r="AR223" s="329"/>
      <c r="AS223" s="329"/>
      <c r="AT223" s="329"/>
      <c r="AU223" s="329"/>
      <c r="AV223" s="329"/>
      <c r="AW223" s="329"/>
      <c r="AX223" s="329"/>
      <c r="AY223" s="329"/>
      <c r="AZ223" s="329"/>
      <c r="BA223" s="329"/>
      <c r="BB223" s="329"/>
      <c r="BC223" s="329"/>
      <c r="BD223" s="329"/>
      <c r="BE223" s="329"/>
      <c r="BF223" s="329"/>
      <c r="BG223" s="329"/>
      <c r="BH223" s="329"/>
      <c r="BI223" s="329"/>
      <c r="BJ223" s="329"/>
      <c r="BK223" s="329"/>
      <c r="BL223" s="329"/>
      <c r="BM223" s="329"/>
      <c r="BN223" s="329"/>
      <c r="BO223" s="329"/>
      <c r="BP223" s="329"/>
      <c r="BQ223" s="329"/>
      <c r="BR223" s="329"/>
      <c r="BS223" s="329"/>
      <c r="BT223" s="329"/>
      <c r="BU223" s="329"/>
      <c r="BV223" s="329"/>
      <c r="BW223" s="329"/>
      <c r="BX223" s="329"/>
      <c r="BY223" s="329"/>
      <c r="BZ223" s="329"/>
      <c r="CA223" s="329"/>
      <c r="CB223" s="329"/>
      <c r="CC223" s="329"/>
      <c r="CD223" s="329"/>
      <c r="CE223" s="329"/>
      <c r="CF223" s="329"/>
      <c r="CG223" s="329"/>
      <c r="CH223" s="329"/>
      <c r="CI223" s="329"/>
      <c r="CJ223" s="329"/>
      <c r="CK223" s="329"/>
      <c r="CL223" s="329"/>
      <c r="CM223" s="329"/>
      <c r="CN223" s="329"/>
      <c r="CO223" s="329"/>
      <c r="CP223" s="329"/>
      <c r="CQ223" s="329"/>
      <c r="CR223" s="329"/>
      <c r="CS223" s="329"/>
      <c r="CT223" s="329"/>
      <c r="CU223" s="329"/>
      <c r="CV223" s="329"/>
      <c r="CW223" s="329"/>
      <c r="CX223" s="329"/>
      <c r="CY223" s="329"/>
      <c r="CZ223" s="329"/>
      <c r="DA223" s="329"/>
      <c r="DB223" s="329"/>
      <c r="DC223" s="329"/>
      <c r="DD223" s="329"/>
      <c r="DE223" s="329"/>
      <c r="DF223" s="329"/>
      <c r="DG223" s="329"/>
      <c r="DH223" s="329"/>
      <c r="DI223" s="329"/>
      <c r="DJ223" s="329"/>
      <c r="DK223" s="329"/>
      <c r="DL223" s="329"/>
      <c r="DM223" s="329"/>
      <c r="DN223" s="329"/>
      <c r="DO223" s="329"/>
      <c r="DP223" s="329"/>
      <c r="DQ223" s="329"/>
    </row>
    <row r="224" spans="1:121" s="57" customFormat="1" ht="34.5" customHeight="1" x14ac:dyDescent="0.25">
      <c r="A224" s="53">
        <v>230</v>
      </c>
      <c r="B224" s="67">
        <v>4357</v>
      </c>
      <c r="C224" s="44">
        <v>6121</v>
      </c>
      <c r="D224" s="612">
        <v>6051</v>
      </c>
      <c r="E224" s="628" t="s">
        <v>232</v>
      </c>
      <c r="F224" s="358" t="s">
        <v>152</v>
      </c>
      <c r="G224" s="359">
        <v>400</v>
      </c>
      <c r="H224" s="359">
        <v>2017</v>
      </c>
      <c r="I224" s="360">
        <v>2018</v>
      </c>
      <c r="J224" s="363">
        <f t="shared" si="102"/>
        <v>2500</v>
      </c>
      <c r="K224" s="629">
        <v>0</v>
      </c>
      <c r="L224" s="610">
        <v>0</v>
      </c>
      <c r="M224" s="55">
        <f>N224+O224+P224+Q224</f>
        <v>1500</v>
      </c>
      <c r="N224" s="630">
        <v>0</v>
      </c>
      <c r="O224" s="414">
        <v>1500</v>
      </c>
      <c r="P224" s="631">
        <v>0</v>
      </c>
      <c r="Q224" s="632">
        <v>0</v>
      </c>
      <c r="R224" s="633">
        <v>1000</v>
      </c>
      <c r="S224" s="631">
        <v>0</v>
      </c>
      <c r="T224" s="632">
        <v>0</v>
      </c>
      <c r="U224" s="633">
        <v>0</v>
      </c>
      <c r="V224" s="631">
        <v>0</v>
      </c>
      <c r="W224" s="632">
        <v>0</v>
      </c>
      <c r="X224" s="633">
        <v>0</v>
      </c>
      <c r="Y224" s="631">
        <v>0</v>
      </c>
      <c r="Z224" s="632">
        <v>0</v>
      </c>
      <c r="AA224" s="634">
        <v>0</v>
      </c>
      <c r="AB224" s="479"/>
      <c r="AC224" s="479"/>
      <c r="AD224" s="479"/>
      <c r="AE224" s="479"/>
      <c r="AF224" s="585"/>
      <c r="AG224"/>
      <c r="AH224"/>
      <c r="AI224"/>
      <c r="AJ224" s="344"/>
      <c r="AK224" s="344"/>
      <c r="AL224" s="344"/>
      <c r="AM224" s="344"/>
      <c r="AN224" s="344"/>
      <c r="AO224" s="344"/>
      <c r="AP224" s="344"/>
      <c r="AQ224" s="344"/>
      <c r="AR224" s="344"/>
      <c r="AS224" s="344"/>
      <c r="AT224" s="344"/>
      <c r="AU224" s="344"/>
      <c r="AV224" s="329"/>
      <c r="AW224" s="329"/>
      <c r="AX224" s="329"/>
      <c r="AY224" s="329"/>
      <c r="AZ224" s="329"/>
      <c r="BA224" s="329"/>
      <c r="BB224" s="329"/>
      <c r="BC224" s="329"/>
      <c r="BD224" s="329"/>
      <c r="BE224" s="329"/>
      <c r="BF224" s="329"/>
      <c r="BG224" s="329"/>
      <c r="BH224" s="329"/>
      <c r="BI224" s="329"/>
      <c r="BJ224" s="329"/>
      <c r="BK224" s="329"/>
      <c r="BL224" s="329"/>
      <c r="BM224" s="329"/>
      <c r="BN224" s="329"/>
      <c r="BO224" s="329"/>
      <c r="BP224" s="329"/>
      <c r="BQ224" s="329"/>
      <c r="BR224" s="329"/>
      <c r="BS224" s="329"/>
      <c r="BT224" s="329"/>
      <c r="BU224" s="329"/>
      <c r="BV224" s="329"/>
      <c r="BW224" s="329"/>
      <c r="BX224" s="329"/>
      <c r="BY224" s="329"/>
      <c r="BZ224" s="329"/>
      <c r="CA224" s="329"/>
      <c r="CB224" s="329"/>
      <c r="CC224" s="329"/>
      <c r="CD224" s="329"/>
      <c r="CE224" s="329"/>
      <c r="CF224" s="329"/>
      <c r="CG224" s="329"/>
      <c r="CH224" s="329"/>
      <c r="CI224" s="329"/>
      <c r="CJ224" s="329"/>
      <c r="CK224" s="329"/>
      <c r="CL224" s="329"/>
      <c r="CM224" s="329"/>
      <c r="CN224" s="329"/>
      <c r="CO224" s="329"/>
      <c r="CP224" s="329"/>
      <c r="CQ224" s="329"/>
      <c r="CR224" s="329"/>
      <c r="CS224" s="329"/>
      <c r="CT224" s="329"/>
      <c r="CU224" s="329"/>
      <c r="CV224" s="329"/>
      <c r="CW224" s="329"/>
      <c r="CX224" s="329"/>
      <c r="CY224" s="329"/>
      <c r="CZ224" s="329"/>
      <c r="DA224" s="329"/>
      <c r="DB224" s="329"/>
      <c r="DC224" s="329"/>
      <c r="DD224" s="329"/>
      <c r="DE224" s="329"/>
      <c r="DF224" s="329"/>
      <c r="DG224" s="329"/>
      <c r="DH224" s="329"/>
      <c r="DI224" s="329"/>
      <c r="DJ224" s="329"/>
      <c r="DK224" s="329"/>
      <c r="DL224" s="329"/>
      <c r="DM224" s="329"/>
      <c r="DN224" s="329"/>
      <c r="DO224" s="329"/>
      <c r="DP224" s="329"/>
      <c r="DQ224" s="329"/>
    </row>
    <row r="225" spans="1:121" s="57" customFormat="1" ht="31.5" customHeight="1" x14ac:dyDescent="0.25">
      <c r="A225" s="57">
        <v>230</v>
      </c>
      <c r="B225" s="85">
        <v>4359</v>
      </c>
      <c r="C225" s="56">
        <v>6121</v>
      </c>
      <c r="D225" s="635">
        <v>6046</v>
      </c>
      <c r="E225" s="421" t="s">
        <v>233</v>
      </c>
      <c r="F225" s="332" t="s">
        <v>38</v>
      </c>
      <c r="G225" s="333">
        <v>400</v>
      </c>
      <c r="H225" s="333">
        <v>2016</v>
      </c>
      <c r="I225" s="334">
        <v>2019</v>
      </c>
      <c r="J225" s="335">
        <f>K225+L225+M225+SUM(R225:AA225)</f>
        <v>64263</v>
      </c>
      <c r="K225" s="339">
        <v>0</v>
      </c>
      <c r="L225" s="341">
        <v>263</v>
      </c>
      <c r="M225" s="371">
        <f>N225+O225+P225+Q225</f>
        <v>2000</v>
      </c>
      <c r="N225" s="337">
        <v>1000</v>
      </c>
      <c r="O225" s="338">
        <v>0</v>
      </c>
      <c r="P225" s="339">
        <v>0</v>
      </c>
      <c r="Q225" s="636">
        <v>1000</v>
      </c>
      <c r="R225" s="340">
        <v>20000</v>
      </c>
      <c r="S225" s="339">
        <v>0</v>
      </c>
      <c r="T225" s="341">
        <v>0</v>
      </c>
      <c r="U225" s="342">
        <v>42000</v>
      </c>
      <c r="V225" s="339">
        <v>0</v>
      </c>
      <c r="W225" s="336">
        <v>0</v>
      </c>
      <c r="X225" s="340">
        <v>0</v>
      </c>
      <c r="Y225" s="339">
        <v>0</v>
      </c>
      <c r="Z225" s="341">
        <v>0</v>
      </c>
      <c r="AA225" s="343">
        <v>0</v>
      </c>
      <c r="AB225"/>
      <c r="AC225"/>
      <c r="AD225"/>
      <c r="AE225"/>
      <c r="AF225"/>
      <c r="AG225"/>
      <c r="AH225"/>
      <c r="AI225"/>
      <c r="AJ225" s="344"/>
      <c r="AK225" s="344"/>
      <c r="AL225" s="344"/>
      <c r="AM225" s="344"/>
      <c r="AN225" s="344"/>
      <c r="AO225" s="344"/>
      <c r="AP225" s="344"/>
      <c r="AQ225" s="344"/>
      <c r="AR225" s="329"/>
      <c r="AS225" s="329"/>
      <c r="AT225" s="329"/>
      <c r="AU225" s="329"/>
      <c r="AV225" s="329"/>
      <c r="AW225" s="329"/>
      <c r="AX225" s="329"/>
      <c r="AY225" s="329"/>
      <c r="AZ225" s="329"/>
      <c r="BA225" s="329"/>
      <c r="BB225" s="329"/>
      <c r="BC225" s="329"/>
      <c r="BD225" s="329"/>
      <c r="BE225" s="329"/>
      <c r="BF225" s="329"/>
      <c r="BG225" s="329"/>
      <c r="BH225" s="329"/>
      <c r="BI225" s="329"/>
      <c r="BJ225" s="329"/>
      <c r="BK225" s="329"/>
      <c r="BL225" s="329"/>
      <c r="BM225" s="329"/>
      <c r="BN225" s="329"/>
      <c r="BO225" s="329"/>
      <c r="BP225" s="329"/>
      <c r="BQ225" s="329"/>
      <c r="BR225" s="329"/>
      <c r="BS225" s="329"/>
      <c r="BT225" s="329"/>
      <c r="BU225" s="329"/>
      <c r="BV225" s="329"/>
      <c r="BW225" s="329"/>
      <c r="BX225" s="329"/>
      <c r="BY225" s="329"/>
      <c r="BZ225" s="329"/>
      <c r="CA225" s="329"/>
      <c r="CB225" s="329"/>
      <c r="CC225" s="329"/>
      <c r="CD225" s="329"/>
      <c r="CE225" s="329"/>
      <c r="CF225" s="329"/>
      <c r="CG225" s="329"/>
      <c r="CH225" s="329"/>
      <c r="CI225" s="329"/>
      <c r="CJ225" s="329"/>
      <c r="CK225" s="329"/>
      <c r="CL225" s="329"/>
      <c r="CM225" s="329"/>
      <c r="CN225" s="329"/>
      <c r="CO225" s="329"/>
      <c r="CP225" s="329"/>
      <c r="CQ225" s="329"/>
      <c r="CR225" s="329"/>
      <c r="CS225" s="329"/>
      <c r="CT225" s="329"/>
      <c r="CU225" s="329"/>
      <c r="CV225" s="329"/>
      <c r="CW225" s="329"/>
      <c r="CX225" s="329"/>
      <c r="CY225" s="329"/>
      <c r="CZ225" s="329"/>
      <c r="DA225" s="329"/>
      <c r="DB225" s="329"/>
      <c r="DC225" s="329"/>
      <c r="DD225" s="329"/>
      <c r="DE225" s="329"/>
      <c r="DF225" s="329"/>
      <c r="DG225" s="329"/>
      <c r="DH225" s="329"/>
      <c r="DI225" s="329"/>
      <c r="DJ225" s="329"/>
      <c r="DK225" s="329"/>
      <c r="DL225" s="329"/>
      <c r="DM225" s="329"/>
      <c r="DN225" s="329"/>
      <c r="DO225" s="329"/>
      <c r="DP225" s="329"/>
      <c r="DQ225" s="329"/>
    </row>
    <row r="226" spans="1:121" s="53" customFormat="1" ht="31.5" customHeight="1" x14ac:dyDescent="0.25">
      <c r="A226" s="57">
        <v>230</v>
      </c>
      <c r="B226" s="85">
        <v>5311</v>
      </c>
      <c r="C226" s="56">
        <v>6121</v>
      </c>
      <c r="D226" s="624">
        <v>8054</v>
      </c>
      <c r="E226" s="625" t="s">
        <v>234</v>
      </c>
      <c r="F226" s="183" t="s">
        <v>82</v>
      </c>
      <c r="G226" s="79">
        <v>400</v>
      </c>
      <c r="H226" s="79">
        <v>2008</v>
      </c>
      <c r="I226" s="184">
        <v>2017</v>
      </c>
      <c r="J226" s="626">
        <f>K226+L226+M226+SUM(R226:AA226)</f>
        <v>5412</v>
      </c>
      <c r="K226" s="189">
        <v>2012</v>
      </c>
      <c r="L226" s="627">
        <v>1154</v>
      </c>
      <c r="M226" s="529">
        <f>N226+O226+P226+Q226</f>
        <v>1246</v>
      </c>
      <c r="N226" s="187">
        <v>1246</v>
      </c>
      <c r="O226" s="188">
        <v>0</v>
      </c>
      <c r="P226" s="189">
        <v>0</v>
      </c>
      <c r="Q226" s="186">
        <v>0</v>
      </c>
      <c r="R226" s="191">
        <v>1000</v>
      </c>
      <c r="S226" s="189">
        <v>0</v>
      </c>
      <c r="T226" s="192">
        <v>0</v>
      </c>
      <c r="U226" s="193">
        <v>0</v>
      </c>
      <c r="V226" s="189">
        <v>0</v>
      </c>
      <c r="W226" s="186">
        <v>0</v>
      </c>
      <c r="X226" s="191">
        <v>0</v>
      </c>
      <c r="Y226" s="189">
        <v>0</v>
      </c>
      <c r="Z226" s="192">
        <v>0</v>
      </c>
      <c r="AA226" s="194">
        <v>0</v>
      </c>
      <c r="AB226" s="76"/>
      <c r="AC226" s="77"/>
      <c r="AD226" s="76"/>
      <c r="AE226" s="76"/>
      <c r="AF226" s="76"/>
      <c r="AG226"/>
      <c r="AH226"/>
      <c r="AI226"/>
      <c r="AJ226" s="344"/>
      <c r="AK226" s="344"/>
      <c r="AL226" s="344"/>
      <c r="AM226" s="344"/>
      <c r="AN226" s="344"/>
      <c r="AO226" s="344"/>
      <c r="AP226" s="344"/>
      <c r="AQ226" s="344"/>
      <c r="AR226" s="344"/>
      <c r="AS226" s="344"/>
      <c r="AT226" s="344"/>
      <c r="AU226" s="59"/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  <c r="BF226" s="59"/>
      <c r="BG226" s="59"/>
      <c r="BH226" s="59"/>
      <c r="BI226" s="59"/>
      <c r="BJ226" s="59"/>
      <c r="BK226" s="59"/>
      <c r="BL226" s="59"/>
      <c r="BM226" s="59"/>
      <c r="BN226" s="59"/>
      <c r="BO226" s="59"/>
      <c r="BP226" s="59"/>
      <c r="BQ226" s="59"/>
      <c r="BR226" s="59"/>
      <c r="BS226" s="59"/>
      <c r="BT226" s="59"/>
      <c r="BU226" s="59"/>
      <c r="BV226" s="59"/>
      <c r="BW226" s="59"/>
      <c r="BX226" s="59"/>
      <c r="BY226" s="59"/>
      <c r="BZ226" s="59"/>
      <c r="CA226" s="59"/>
      <c r="CB226" s="59"/>
      <c r="CC226" s="59"/>
      <c r="CD226" s="59"/>
      <c r="CE226" s="59"/>
      <c r="CF226" s="59"/>
      <c r="CG226" s="59"/>
      <c r="CH226" s="59"/>
      <c r="CI226" s="59"/>
      <c r="CJ226" s="59"/>
      <c r="CK226" s="59"/>
      <c r="CL226" s="59"/>
      <c r="CM226" s="59"/>
      <c r="CN226" s="59"/>
      <c r="CO226" s="59"/>
      <c r="CP226" s="59"/>
      <c r="CQ226" s="59"/>
      <c r="CR226" s="59"/>
      <c r="CS226" s="59"/>
      <c r="CT226" s="59"/>
      <c r="CU226" s="59"/>
      <c r="CV226" s="59"/>
      <c r="CW226" s="59"/>
      <c r="CX226" s="59"/>
      <c r="CY226" s="59"/>
      <c r="CZ226" s="59"/>
      <c r="DA226" s="59"/>
      <c r="DB226" s="59"/>
      <c r="DC226" s="59"/>
      <c r="DD226" s="59"/>
      <c r="DE226" s="59"/>
      <c r="DF226" s="59"/>
      <c r="DG226" s="59"/>
      <c r="DH226" s="59"/>
      <c r="DI226" s="59"/>
      <c r="DJ226" s="59"/>
      <c r="DK226" s="59"/>
      <c r="DL226" s="59"/>
      <c r="DM226" s="59"/>
      <c r="DN226" s="59"/>
      <c r="DO226" s="59"/>
      <c r="DP226" s="59"/>
      <c r="DQ226" s="59"/>
    </row>
    <row r="227" spans="1:121" s="53" customFormat="1" ht="30" customHeight="1" x14ac:dyDescent="0.25">
      <c r="A227" s="57">
        <v>230</v>
      </c>
      <c r="B227" s="489">
        <v>5311</v>
      </c>
      <c r="C227" s="521">
        <v>6121</v>
      </c>
      <c r="D227" s="622">
        <v>8160</v>
      </c>
      <c r="E227" s="623" t="s">
        <v>235</v>
      </c>
      <c r="F227" s="450" t="s">
        <v>84</v>
      </c>
      <c r="G227" s="409">
        <v>400</v>
      </c>
      <c r="H227" s="409">
        <v>2007</v>
      </c>
      <c r="I227" s="524">
        <v>2017</v>
      </c>
      <c r="J227" s="614">
        <f>K227+L227+M227+SUM(R227:AA227)</f>
        <v>25822</v>
      </c>
      <c r="K227" s="200">
        <v>1465</v>
      </c>
      <c r="L227" s="196">
        <v>14293</v>
      </c>
      <c r="M227" s="197">
        <f>N227+O227+P227+Q227</f>
        <v>10064</v>
      </c>
      <c r="N227" s="198">
        <v>3122</v>
      </c>
      <c r="O227" s="199">
        <v>6942</v>
      </c>
      <c r="P227" s="200">
        <v>0</v>
      </c>
      <c r="Q227" s="196">
        <v>0</v>
      </c>
      <c r="R227" s="201">
        <v>0</v>
      </c>
      <c r="S227" s="200">
        <v>0</v>
      </c>
      <c r="T227" s="202">
        <v>0</v>
      </c>
      <c r="U227" s="203">
        <v>0</v>
      </c>
      <c r="V227" s="200">
        <v>0</v>
      </c>
      <c r="W227" s="196">
        <v>0</v>
      </c>
      <c r="X227" s="201">
        <v>0</v>
      </c>
      <c r="Y227" s="200">
        <v>0</v>
      </c>
      <c r="Z227" s="202">
        <v>0</v>
      </c>
      <c r="AA227" s="204">
        <v>0</v>
      </c>
      <c r="AB227"/>
      <c r="AC227"/>
      <c r="AD227"/>
      <c r="AE227"/>
      <c r="AF227"/>
      <c r="AG227"/>
      <c r="AH227"/>
      <c r="AI227"/>
      <c r="AJ227" s="344"/>
      <c r="AK227" s="344"/>
      <c r="AL227" s="344"/>
      <c r="AM227" s="344"/>
      <c r="AN227" s="344"/>
      <c r="AO227" s="344"/>
      <c r="AP227" s="344"/>
      <c r="AQ227" s="344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  <c r="BM227" s="59"/>
      <c r="BN227" s="59"/>
      <c r="BO227" s="59"/>
      <c r="BP227" s="59"/>
      <c r="BQ227" s="59"/>
      <c r="BR227" s="59"/>
      <c r="BS227" s="59"/>
      <c r="BT227" s="59"/>
      <c r="BU227" s="59"/>
      <c r="BV227" s="59"/>
      <c r="BW227" s="59"/>
      <c r="BX227" s="59"/>
      <c r="BY227" s="59"/>
      <c r="BZ227" s="59"/>
      <c r="CA227" s="59"/>
      <c r="CB227" s="59"/>
      <c r="CC227" s="59"/>
      <c r="CD227" s="59"/>
      <c r="CE227" s="59"/>
      <c r="CF227" s="59"/>
      <c r="CG227" s="59"/>
      <c r="CH227" s="59"/>
      <c r="CI227" s="59"/>
      <c r="CJ227" s="59"/>
      <c r="CK227" s="59"/>
      <c r="CL227" s="59"/>
      <c r="CM227" s="59"/>
      <c r="CN227" s="59"/>
      <c r="CO227" s="59"/>
      <c r="CP227" s="59"/>
      <c r="CQ227" s="59"/>
      <c r="CR227" s="59"/>
      <c r="CS227" s="59"/>
      <c r="CT227" s="59"/>
      <c r="CU227" s="59"/>
      <c r="CV227" s="59"/>
      <c r="CW227" s="59"/>
      <c r="CX227" s="59"/>
      <c r="CY227" s="59"/>
      <c r="CZ227" s="59"/>
      <c r="DA227" s="59"/>
      <c r="DB227" s="59"/>
      <c r="DC227" s="59"/>
      <c r="DD227" s="59"/>
      <c r="DE227" s="59"/>
      <c r="DF227" s="59"/>
      <c r="DG227" s="59"/>
      <c r="DH227" s="59"/>
      <c r="DI227" s="59"/>
      <c r="DJ227" s="59"/>
      <c r="DK227" s="59"/>
      <c r="DL227" s="59"/>
      <c r="DM227" s="59"/>
      <c r="DN227" s="59"/>
      <c r="DO227" s="59"/>
      <c r="DP227" s="59"/>
      <c r="DQ227" s="59"/>
    </row>
    <row r="228" spans="1:121" s="53" customFormat="1" ht="31.5" customHeight="1" x14ac:dyDescent="0.25">
      <c r="A228" s="53">
        <v>230</v>
      </c>
      <c r="B228" s="67">
        <v>5522</v>
      </c>
      <c r="C228" s="44">
        <v>6121</v>
      </c>
      <c r="D228" s="52">
        <v>8120</v>
      </c>
      <c r="E228" s="458" t="s">
        <v>236</v>
      </c>
      <c r="F228" s="332" t="s">
        <v>97</v>
      </c>
      <c r="G228" s="333">
        <v>400</v>
      </c>
      <c r="H228" s="333">
        <v>2010</v>
      </c>
      <c r="I228" s="334">
        <v>2017</v>
      </c>
      <c r="J228" s="621">
        <f t="shared" ref="J228:J242" si="104">K228+L228+M228+SUM(R228:AA228)</f>
        <v>255528</v>
      </c>
      <c r="K228" s="339">
        <v>6268</v>
      </c>
      <c r="L228" s="336">
        <v>113</v>
      </c>
      <c r="M228" s="371">
        <f t="shared" ref="M228:M235" si="105">N228+O228+P228+Q228</f>
        <v>1010</v>
      </c>
      <c r="N228" s="337">
        <v>1010</v>
      </c>
      <c r="O228" s="338">
        <v>0</v>
      </c>
      <c r="P228" s="339">
        <v>0</v>
      </c>
      <c r="Q228" s="336">
        <v>0</v>
      </c>
      <c r="R228" s="340">
        <v>95255</v>
      </c>
      <c r="S228" s="339">
        <v>71441</v>
      </c>
      <c r="T228" s="341">
        <v>0</v>
      </c>
      <c r="U228" s="342">
        <v>10000</v>
      </c>
      <c r="V228" s="339">
        <v>71441</v>
      </c>
      <c r="W228" s="336">
        <v>0</v>
      </c>
      <c r="X228" s="340">
        <v>0</v>
      </c>
      <c r="Y228" s="339">
        <v>0</v>
      </c>
      <c r="Z228" s="341">
        <v>0</v>
      </c>
      <c r="AA228" s="343">
        <v>0</v>
      </c>
      <c r="AB228"/>
      <c r="AC228"/>
      <c r="AD228"/>
      <c r="AE228"/>
      <c r="AF228"/>
      <c r="AG228"/>
      <c r="AH228"/>
      <c r="AI228"/>
      <c r="AJ228" s="344"/>
      <c r="AK228" s="344"/>
      <c r="AL228" s="344"/>
      <c r="AM228" s="344"/>
      <c r="AN228" s="344"/>
      <c r="AO228" s="344"/>
      <c r="AP228" s="344"/>
      <c r="AQ228" s="344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9"/>
      <c r="BS228" s="59"/>
      <c r="BT228" s="59"/>
      <c r="BU228" s="59"/>
      <c r="BV228" s="59"/>
      <c r="BW228" s="59"/>
      <c r="BX228" s="59"/>
      <c r="BY228" s="59"/>
      <c r="BZ228" s="59"/>
      <c r="CA228" s="59"/>
      <c r="CB228" s="59"/>
      <c r="CC228" s="59"/>
      <c r="CD228" s="59"/>
      <c r="CE228" s="59"/>
      <c r="CF228" s="59"/>
      <c r="CG228" s="59"/>
      <c r="CH228" s="59"/>
      <c r="CI228" s="59"/>
      <c r="CJ228" s="59"/>
      <c r="CK228" s="59"/>
      <c r="CL228" s="59"/>
      <c r="CM228" s="59"/>
      <c r="CN228" s="59"/>
      <c r="CO228" s="59"/>
      <c r="CP228" s="59"/>
      <c r="CQ228" s="59"/>
      <c r="CR228" s="59"/>
      <c r="CS228" s="59"/>
      <c r="CT228" s="59"/>
      <c r="CU228" s="59"/>
      <c r="CV228" s="59"/>
      <c r="CW228" s="59"/>
      <c r="CX228" s="59"/>
      <c r="CY228" s="59"/>
      <c r="CZ228" s="59"/>
      <c r="DA228" s="59"/>
      <c r="DB228" s="59"/>
      <c r="DC228" s="59"/>
      <c r="DD228" s="59"/>
      <c r="DE228" s="59"/>
      <c r="DF228" s="59"/>
      <c r="DG228" s="59"/>
      <c r="DH228" s="59"/>
      <c r="DI228" s="59"/>
      <c r="DJ228" s="59"/>
      <c r="DK228" s="59"/>
      <c r="DL228" s="59"/>
      <c r="DM228" s="59"/>
      <c r="DN228" s="59"/>
      <c r="DO228" s="59"/>
      <c r="DP228" s="59"/>
      <c r="DQ228" s="59"/>
    </row>
    <row r="229" spans="1:121" s="53" customFormat="1" ht="27.75" customHeight="1" x14ac:dyDescent="0.25">
      <c r="A229" s="53">
        <v>230</v>
      </c>
      <c r="B229" s="67">
        <v>5522</v>
      </c>
      <c r="C229" s="44">
        <v>6121</v>
      </c>
      <c r="D229" s="52">
        <v>8127</v>
      </c>
      <c r="E229" s="458" t="s">
        <v>237</v>
      </c>
      <c r="F229" s="588" t="s">
        <v>238</v>
      </c>
      <c r="G229" s="589">
        <v>400</v>
      </c>
      <c r="H229" s="589">
        <v>2011</v>
      </c>
      <c r="I229" s="590">
        <v>2015</v>
      </c>
      <c r="J229" s="591">
        <f t="shared" si="104"/>
        <v>29150</v>
      </c>
      <c r="K229" s="592">
        <v>2277</v>
      </c>
      <c r="L229" s="593">
        <v>0</v>
      </c>
      <c r="M229" s="175">
        <f t="shared" si="105"/>
        <v>10873</v>
      </c>
      <c r="N229" s="594">
        <f>5473</f>
        <v>5473</v>
      </c>
      <c r="O229" s="595">
        <v>1000</v>
      </c>
      <c r="P229" s="592">
        <v>4400</v>
      </c>
      <c r="Q229" s="593">
        <v>0</v>
      </c>
      <c r="R229" s="596">
        <v>16000</v>
      </c>
      <c r="S229" s="592">
        <v>0</v>
      </c>
      <c r="T229" s="597">
        <v>0</v>
      </c>
      <c r="U229" s="598">
        <v>0</v>
      </c>
      <c r="V229" s="592">
        <v>0</v>
      </c>
      <c r="W229" s="593">
        <v>0</v>
      </c>
      <c r="X229" s="596">
        <v>0</v>
      </c>
      <c r="Y229" s="592">
        <v>0</v>
      </c>
      <c r="Z229" s="597">
        <v>0</v>
      </c>
      <c r="AA229" s="599">
        <v>0</v>
      </c>
      <c r="AB229"/>
      <c r="AC229"/>
      <c r="AD229"/>
      <c r="AE229"/>
      <c r="AF229"/>
      <c r="AG229"/>
      <c r="AH229"/>
      <c r="AI229"/>
      <c r="AJ229" s="344"/>
      <c r="AK229" s="344"/>
      <c r="AL229" s="344"/>
      <c r="AM229" s="344"/>
      <c r="AN229" s="344"/>
      <c r="AO229" s="344"/>
      <c r="AP229" s="344"/>
      <c r="AQ229" s="344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  <c r="BK229" s="59"/>
      <c r="BL229" s="59"/>
      <c r="BM229" s="59"/>
      <c r="BN229" s="59"/>
      <c r="BO229" s="59"/>
      <c r="BP229" s="59"/>
      <c r="BQ229" s="59"/>
      <c r="BR229" s="59"/>
      <c r="BS229" s="59"/>
      <c r="BT229" s="59"/>
      <c r="BU229" s="59"/>
      <c r="BV229" s="59"/>
      <c r="BW229" s="59"/>
      <c r="BX229" s="59"/>
      <c r="BY229" s="59"/>
      <c r="BZ229" s="59"/>
      <c r="CA229" s="59"/>
      <c r="CB229" s="59"/>
      <c r="CC229" s="59"/>
      <c r="CD229" s="59"/>
      <c r="CE229" s="59"/>
      <c r="CF229" s="59"/>
      <c r="CG229" s="59"/>
      <c r="CH229" s="59"/>
      <c r="CI229" s="59"/>
      <c r="CJ229" s="59"/>
      <c r="CK229" s="59"/>
      <c r="CL229" s="59"/>
      <c r="CM229" s="59"/>
      <c r="CN229" s="59"/>
      <c r="CO229" s="59"/>
      <c r="CP229" s="59"/>
      <c r="CQ229" s="59"/>
      <c r="CR229" s="59"/>
      <c r="CS229" s="59"/>
      <c r="CT229" s="59"/>
      <c r="CU229" s="59"/>
      <c r="CV229" s="59"/>
      <c r="CW229" s="59"/>
      <c r="CX229" s="59"/>
      <c r="CY229" s="59"/>
      <c r="CZ229" s="59"/>
      <c r="DA229" s="59"/>
      <c r="DB229" s="59"/>
      <c r="DC229" s="59"/>
      <c r="DD229" s="59"/>
      <c r="DE229" s="59"/>
      <c r="DF229" s="59"/>
      <c r="DG229" s="59"/>
      <c r="DH229" s="59"/>
      <c r="DI229" s="59"/>
      <c r="DJ229" s="59"/>
      <c r="DK229" s="59"/>
      <c r="DL229" s="59"/>
      <c r="DM229" s="59"/>
      <c r="DN229" s="59"/>
      <c r="DO229" s="59"/>
      <c r="DP229" s="59"/>
      <c r="DQ229" s="59"/>
    </row>
    <row r="230" spans="1:121" s="53" customFormat="1" ht="34.5" customHeight="1" x14ac:dyDescent="0.25">
      <c r="A230" s="53">
        <v>230</v>
      </c>
      <c r="B230" s="67">
        <v>5522</v>
      </c>
      <c r="C230" s="44">
        <v>6121</v>
      </c>
      <c r="D230" s="52">
        <v>8144</v>
      </c>
      <c r="E230" s="458" t="s">
        <v>239</v>
      </c>
      <c r="F230" s="588" t="s">
        <v>97</v>
      </c>
      <c r="G230" s="589">
        <v>400</v>
      </c>
      <c r="H230" s="589">
        <v>2010</v>
      </c>
      <c r="I230" s="590">
        <v>2016</v>
      </c>
      <c r="J230" s="591">
        <f t="shared" si="104"/>
        <v>71756</v>
      </c>
      <c r="K230" s="592">
        <v>448</v>
      </c>
      <c r="L230" s="593">
        <v>242</v>
      </c>
      <c r="M230" s="175">
        <f t="shared" si="105"/>
        <v>566</v>
      </c>
      <c r="N230" s="594">
        <f>808-242</f>
        <v>566</v>
      </c>
      <c r="O230" s="595">
        <v>0</v>
      </c>
      <c r="P230" s="592">
        <v>0</v>
      </c>
      <c r="Q230" s="593">
        <v>0</v>
      </c>
      <c r="R230" s="596">
        <v>0</v>
      </c>
      <c r="S230" s="592">
        <v>0</v>
      </c>
      <c r="T230" s="597">
        <v>0</v>
      </c>
      <c r="U230" s="598">
        <v>10500</v>
      </c>
      <c r="V230" s="592">
        <v>0</v>
      </c>
      <c r="W230" s="593">
        <v>0</v>
      </c>
      <c r="X230" s="596">
        <v>60000</v>
      </c>
      <c r="Y230" s="592">
        <v>0</v>
      </c>
      <c r="Z230" s="597">
        <v>0</v>
      </c>
      <c r="AA230" s="599">
        <v>0</v>
      </c>
      <c r="AB230"/>
      <c r="AC230"/>
      <c r="AD230"/>
      <c r="AE230"/>
      <c r="AF230"/>
      <c r="AG230"/>
      <c r="AH230"/>
      <c r="AI230"/>
      <c r="AJ230" s="344"/>
      <c r="AK230" s="344"/>
      <c r="AL230" s="344"/>
      <c r="AM230" s="344"/>
      <c r="AN230" s="344"/>
      <c r="AO230" s="344"/>
      <c r="AP230" s="344"/>
      <c r="AQ230" s="344"/>
      <c r="AR230" s="59"/>
      <c r="AS230" s="59"/>
      <c r="AT230" s="59"/>
      <c r="AU230" s="59"/>
      <c r="AV230" s="59"/>
      <c r="AW230" s="59"/>
      <c r="AX230" s="59"/>
      <c r="AY230" s="59"/>
      <c r="AZ230" s="59"/>
      <c r="BA230" s="59"/>
      <c r="BB230" s="59"/>
      <c r="BC230" s="59"/>
      <c r="BD230" s="59"/>
      <c r="BE230" s="59"/>
      <c r="BF230" s="59"/>
      <c r="BG230" s="59"/>
      <c r="BH230" s="59"/>
      <c r="BI230" s="59"/>
      <c r="BJ230" s="59"/>
      <c r="BK230" s="59"/>
      <c r="BL230" s="59"/>
      <c r="BM230" s="59"/>
      <c r="BN230" s="59"/>
      <c r="BO230" s="59"/>
      <c r="BP230" s="59"/>
      <c r="BQ230" s="59"/>
      <c r="BR230" s="59"/>
      <c r="BS230" s="59"/>
      <c r="BT230" s="59"/>
      <c r="BU230" s="59"/>
      <c r="BV230" s="59"/>
      <c r="BW230" s="59"/>
      <c r="BX230" s="59"/>
      <c r="BY230" s="59"/>
      <c r="BZ230" s="59"/>
      <c r="CA230" s="59"/>
      <c r="CB230" s="59"/>
      <c r="CC230" s="59"/>
      <c r="CD230" s="59"/>
      <c r="CE230" s="59"/>
      <c r="CF230" s="59"/>
      <c r="CG230" s="59"/>
      <c r="CH230" s="59"/>
      <c r="CI230" s="59"/>
      <c r="CJ230" s="59"/>
      <c r="CK230" s="59"/>
      <c r="CL230" s="59"/>
      <c r="CM230" s="59"/>
      <c r="CN230" s="59"/>
      <c r="CO230" s="59"/>
      <c r="CP230" s="59"/>
      <c r="CQ230" s="59"/>
      <c r="CR230" s="59"/>
      <c r="CS230" s="59"/>
      <c r="CT230" s="59"/>
      <c r="CU230" s="59"/>
      <c r="CV230" s="59"/>
      <c r="CW230" s="59"/>
      <c r="CX230" s="59"/>
      <c r="CY230" s="59"/>
      <c r="CZ230" s="59"/>
      <c r="DA230" s="59"/>
      <c r="DB230" s="59"/>
      <c r="DC230" s="59"/>
      <c r="DD230" s="59"/>
      <c r="DE230" s="59"/>
      <c r="DF230" s="59"/>
      <c r="DG230" s="59"/>
      <c r="DH230" s="59"/>
      <c r="DI230" s="59"/>
      <c r="DJ230" s="59"/>
      <c r="DK230" s="59"/>
      <c r="DL230" s="59"/>
      <c r="DM230" s="59"/>
      <c r="DN230" s="59"/>
      <c r="DO230" s="59"/>
      <c r="DP230" s="59"/>
      <c r="DQ230" s="59"/>
    </row>
    <row r="231" spans="1:121" s="53" customFormat="1" ht="33.75" customHeight="1" x14ac:dyDescent="0.25">
      <c r="A231" s="53">
        <v>230</v>
      </c>
      <c r="B231" s="67">
        <v>5522</v>
      </c>
      <c r="C231" s="44">
        <v>6121</v>
      </c>
      <c r="D231" s="586">
        <v>8148</v>
      </c>
      <c r="E231" s="587" t="s">
        <v>240</v>
      </c>
      <c r="F231" s="588" t="s">
        <v>97</v>
      </c>
      <c r="G231" s="589">
        <v>400</v>
      </c>
      <c r="H231" s="589">
        <v>2015</v>
      </c>
      <c r="I231" s="590">
        <v>2016</v>
      </c>
      <c r="J231" s="591">
        <f t="shared" si="104"/>
        <v>24363</v>
      </c>
      <c r="K231" s="592">
        <v>2264</v>
      </c>
      <c r="L231" s="593">
        <v>17968</v>
      </c>
      <c r="M231" s="175">
        <f t="shared" si="105"/>
        <v>4131</v>
      </c>
      <c r="N231" s="594">
        <v>4131</v>
      </c>
      <c r="O231" s="595">
        <v>0</v>
      </c>
      <c r="P231" s="592">
        <v>0</v>
      </c>
      <c r="Q231" s="593">
        <v>0</v>
      </c>
      <c r="R231" s="596">
        <v>0</v>
      </c>
      <c r="S231" s="592">
        <v>0</v>
      </c>
      <c r="T231" s="597">
        <v>0</v>
      </c>
      <c r="U231" s="598">
        <v>0</v>
      </c>
      <c r="V231" s="592">
        <v>0</v>
      </c>
      <c r="W231" s="593">
        <v>0</v>
      </c>
      <c r="X231" s="596">
        <v>0</v>
      </c>
      <c r="Y231" s="592">
        <v>0</v>
      </c>
      <c r="Z231" s="597">
        <v>0</v>
      </c>
      <c r="AA231" s="599">
        <v>0</v>
      </c>
      <c r="AB231"/>
      <c r="AC231"/>
      <c r="AD231"/>
      <c r="AE231"/>
      <c r="AF231"/>
      <c r="AG231"/>
      <c r="AH231"/>
      <c r="AI231"/>
      <c r="AJ231" s="344"/>
      <c r="AK231" s="344"/>
      <c r="AL231" s="344"/>
      <c r="AM231" s="344"/>
      <c r="AN231" s="344"/>
      <c r="AO231" s="344"/>
      <c r="AP231" s="344"/>
      <c r="AQ231" s="344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9"/>
      <c r="BS231" s="59"/>
      <c r="BT231" s="59"/>
      <c r="BU231" s="59"/>
      <c r="BV231" s="59"/>
      <c r="BW231" s="59"/>
      <c r="BX231" s="59"/>
      <c r="BY231" s="59"/>
      <c r="BZ231" s="59"/>
      <c r="CA231" s="59"/>
      <c r="CB231" s="59"/>
      <c r="CC231" s="59"/>
      <c r="CD231" s="59"/>
      <c r="CE231" s="59"/>
      <c r="CF231" s="59"/>
      <c r="CG231" s="59"/>
      <c r="CH231" s="59"/>
      <c r="CI231" s="59"/>
      <c r="CJ231" s="59"/>
      <c r="CK231" s="59"/>
      <c r="CL231" s="59"/>
      <c r="CM231" s="59"/>
      <c r="CN231" s="59"/>
      <c r="CO231" s="59"/>
      <c r="CP231" s="59"/>
      <c r="CQ231" s="59"/>
      <c r="CR231" s="59"/>
      <c r="CS231" s="59"/>
      <c r="CT231" s="59"/>
      <c r="CU231" s="59"/>
      <c r="CV231" s="59"/>
      <c r="CW231" s="59"/>
      <c r="CX231" s="59"/>
      <c r="CY231" s="59"/>
      <c r="CZ231" s="59"/>
      <c r="DA231" s="59"/>
      <c r="DB231" s="59"/>
      <c r="DC231" s="59"/>
      <c r="DD231" s="59"/>
      <c r="DE231" s="59"/>
      <c r="DF231" s="59"/>
      <c r="DG231" s="59"/>
      <c r="DH231" s="59"/>
      <c r="DI231" s="59"/>
      <c r="DJ231" s="59"/>
      <c r="DK231" s="59"/>
      <c r="DL231" s="59"/>
      <c r="DM231" s="59"/>
      <c r="DN231" s="59"/>
      <c r="DO231" s="59"/>
      <c r="DP231" s="59"/>
      <c r="DQ231" s="59"/>
    </row>
    <row r="232" spans="1:121" s="53" customFormat="1" ht="36" customHeight="1" x14ac:dyDescent="0.25">
      <c r="A232" s="53">
        <v>230</v>
      </c>
      <c r="B232" s="67">
        <v>5522</v>
      </c>
      <c r="C232" s="44">
        <v>6121</v>
      </c>
      <c r="D232" s="380">
        <v>8155</v>
      </c>
      <c r="E232" s="465" t="s">
        <v>241</v>
      </c>
      <c r="F232" s="588" t="s">
        <v>97</v>
      </c>
      <c r="G232" s="589">
        <v>400</v>
      </c>
      <c r="H232" s="589">
        <v>2016</v>
      </c>
      <c r="I232" s="590">
        <v>2018</v>
      </c>
      <c r="J232" s="591">
        <f t="shared" si="104"/>
        <v>30000</v>
      </c>
      <c r="K232" s="592">
        <v>1590</v>
      </c>
      <c r="L232" s="593">
        <v>978</v>
      </c>
      <c r="M232" s="175">
        <f t="shared" si="105"/>
        <v>23432</v>
      </c>
      <c r="N232" s="594">
        <v>17000</v>
      </c>
      <c r="O232" s="595">
        <v>6432</v>
      </c>
      <c r="P232" s="592">
        <v>0</v>
      </c>
      <c r="Q232" s="593">
        <v>0</v>
      </c>
      <c r="R232" s="596">
        <v>4000</v>
      </c>
      <c r="S232" s="592">
        <v>0</v>
      </c>
      <c r="T232" s="597">
        <v>0</v>
      </c>
      <c r="U232" s="598">
        <v>0</v>
      </c>
      <c r="V232" s="592">
        <v>0</v>
      </c>
      <c r="W232" s="593"/>
      <c r="X232" s="596">
        <v>0</v>
      </c>
      <c r="Y232" s="592">
        <v>0</v>
      </c>
      <c r="Z232" s="597">
        <v>0</v>
      </c>
      <c r="AA232" s="599">
        <v>0</v>
      </c>
      <c r="AB232"/>
      <c r="AC232"/>
      <c r="AD232"/>
      <c r="AE232"/>
      <c r="AF232"/>
      <c r="AG232"/>
      <c r="AH232"/>
      <c r="AI232"/>
      <c r="AJ232" s="344"/>
      <c r="AK232" s="344"/>
      <c r="AL232" s="344"/>
      <c r="AM232" s="344"/>
      <c r="AN232" s="344"/>
      <c r="AO232" s="344"/>
      <c r="AP232" s="344"/>
      <c r="AQ232" s="344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9"/>
      <c r="BS232" s="59"/>
      <c r="BT232" s="59"/>
      <c r="BU232" s="59"/>
      <c r="BV232" s="59"/>
      <c r="BW232" s="59"/>
      <c r="BX232" s="59"/>
      <c r="BY232" s="59"/>
      <c r="BZ232" s="59"/>
      <c r="CA232" s="59"/>
      <c r="CB232" s="59"/>
      <c r="CC232" s="59"/>
      <c r="CD232" s="59"/>
      <c r="CE232" s="59"/>
      <c r="CF232" s="59"/>
      <c r="CG232" s="59"/>
      <c r="CH232" s="59"/>
      <c r="CI232" s="59"/>
      <c r="CJ232" s="59"/>
      <c r="CK232" s="59"/>
      <c r="CL232" s="59"/>
      <c r="CM232" s="59"/>
      <c r="CN232" s="59"/>
      <c r="CO232" s="59"/>
      <c r="CP232" s="59"/>
      <c r="CQ232" s="59"/>
      <c r="CR232" s="59"/>
      <c r="CS232" s="59"/>
      <c r="CT232" s="59"/>
      <c r="CU232" s="59"/>
      <c r="CV232" s="59"/>
      <c r="CW232" s="59"/>
      <c r="CX232" s="59"/>
      <c r="CY232" s="59"/>
      <c r="CZ232" s="59"/>
      <c r="DA232" s="59"/>
      <c r="DB232" s="59"/>
      <c r="DC232" s="59"/>
      <c r="DD232" s="59"/>
      <c r="DE232" s="59"/>
      <c r="DF232" s="59"/>
      <c r="DG232" s="59"/>
      <c r="DH232" s="59"/>
      <c r="DI232" s="59"/>
      <c r="DJ232" s="59"/>
      <c r="DK232" s="59"/>
      <c r="DL232" s="59"/>
      <c r="DM232" s="59"/>
      <c r="DN232" s="59"/>
      <c r="DO232" s="59"/>
      <c r="DP232" s="59"/>
      <c r="DQ232" s="59"/>
    </row>
    <row r="233" spans="1:121" s="53" customFormat="1" ht="30.75" customHeight="1" x14ac:dyDescent="0.25">
      <c r="A233" s="53">
        <v>230</v>
      </c>
      <c r="B233" s="67">
        <v>5522</v>
      </c>
      <c r="C233" s="44">
        <v>6121</v>
      </c>
      <c r="D233" s="52">
        <v>8177</v>
      </c>
      <c r="E233" s="458" t="s">
        <v>242</v>
      </c>
      <c r="F233" s="588" t="s">
        <v>97</v>
      </c>
      <c r="G233" s="589">
        <v>400</v>
      </c>
      <c r="H233" s="589">
        <v>2010</v>
      </c>
      <c r="I233" s="590">
        <v>2016</v>
      </c>
      <c r="J233" s="591">
        <f t="shared" si="104"/>
        <v>12301</v>
      </c>
      <c r="K233" s="592">
        <v>205</v>
      </c>
      <c r="L233" s="593">
        <v>97</v>
      </c>
      <c r="M233" s="175">
        <f t="shared" si="105"/>
        <v>599</v>
      </c>
      <c r="N233" s="594">
        <f>696-97</f>
        <v>599</v>
      </c>
      <c r="O233" s="595">
        <v>0</v>
      </c>
      <c r="P233" s="592">
        <v>0</v>
      </c>
      <c r="Q233" s="593">
        <v>0</v>
      </c>
      <c r="R233" s="596">
        <v>0</v>
      </c>
      <c r="S233" s="592">
        <v>0</v>
      </c>
      <c r="T233" s="597">
        <v>0</v>
      </c>
      <c r="U233" s="598">
        <v>1400</v>
      </c>
      <c r="V233" s="592">
        <v>0</v>
      </c>
      <c r="W233" s="593">
        <v>0</v>
      </c>
      <c r="X233" s="596">
        <v>10000</v>
      </c>
      <c r="Y233" s="592">
        <v>0</v>
      </c>
      <c r="Z233" s="597">
        <v>0</v>
      </c>
      <c r="AA233" s="599">
        <v>0</v>
      </c>
      <c r="AB233" s="379"/>
      <c r="AC233" s="379"/>
      <c r="AD233" s="379"/>
      <c r="AE233" s="379"/>
      <c r="AF233" s="76"/>
      <c r="AG233"/>
      <c r="AH233"/>
      <c r="AI233"/>
      <c r="AJ233" s="344"/>
      <c r="AK233" s="344"/>
      <c r="AL233" s="344"/>
      <c r="AM233" s="344"/>
      <c r="AN233" s="344"/>
      <c r="AO233" s="344"/>
      <c r="AP233" s="344"/>
      <c r="AQ233" s="344"/>
      <c r="AR233" s="344"/>
      <c r="AS233" s="344"/>
      <c r="AT233" s="344"/>
      <c r="AU233" s="344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9"/>
      <c r="BS233" s="59"/>
      <c r="BT233" s="59"/>
      <c r="BU233" s="59"/>
      <c r="BV233" s="59"/>
      <c r="BW233" s="59"/>
      <c r="BX233" s="59"/>
      <c r="BY233" s="59"/>
      <c r="BZ233" s="59"/>
      <c r="CA233" s="59"/>
      <c r="CB233" s="59"/>
      <c r="CC233" s="59"/>
      <c r="CD233" s="59"/>
      <c r="CE233" s="59"/>
      <c r="CF233" s="59"/>
      <c r="CG233" s="59"/>
      <c r="CH233" s="59"/>
      <c r="CI233" s="59"/>
      <c r="CJ233" s="59"/>
      <c r="CK233" s="59"/>
      <c r="CL233" s="59"/>
      <c r="CM233" s="59"/>
      <c r="CN233" s="59"/>
      <c r="CO233" s="59"/>
      <c r="CP233" s="59"/>
      <c r="CQ233" s="59"/>
      <c r="CR233" s="59"/>
      <c r="CS233" s="59"/>
      <c r="CT233" s="59"/>
      <c r="CU233" s="59"/>
      <c r="CV233" s="59"/>
      <c r="CW233" s="59"/>
      <c r="CX233" s="59"/>
      <c r="CY233" s="59"/>
      <c r="CZ233" s="59"/>
      <c r="DA233" s="59"/>
      <c r="DB233" s="59"/>
      <c r="DC233" s="59"/>
      <c r="DD233" s="59"/>
      <c r="DE233" s="59"/>
      <c r="DF233" s="59"/>
      <c r="DG233" s="59"/>
      <c r="DH233" s="59"/>
      <c r="DI233" s="59"/>
      <c r="DJ233" s="59"/>
      <c r="DK233" s="59"/>
      <c r="DL233" s="59"/>
      <c r="DM233" s="59"/>
      <c r="DN233" s="59"/>
      <c r="DO233" s="59"/>
      <c r="DP233" s="59"/>
      <c r="DQ233" s="59"/>
    </row>
    <row r="234" spans="1:121" s="53" customFormat="1" ht="45.75" customHeight="1" x14ac:dyDescent="0.25">
      <c r="A234" s="53">
        <v>230</v>
      </c>
      <c r="B234" s="67">
        <v>5522</v>
      </c>
      <c r="C234" s="44">
        <v>6121</v>
      </c>
      <c r="D234" s="612">
        <v>8201</v>
      </c>
      <c r="E234" s="613" t="s">
        <v>243</v>
      </c>
      <c r="F234" s="450" t="s">
        <v>97</v>
      </c>
      <c r="G234" s="409">
        <v>400</v>
      </c>
      <c r="H234" s="409">
        <v>2016</v>
      </c>
      <c r="I234" s="524">
        <v>2019</v>
      </c>
      <c r="J234" s="614">
        <f t="shared" si="104"/>
        <v>155000</v>
      </c>
      <c r="K234" s="200">
        <v>0</v>
      </c>
      <c r="L234" s="196">
        <v>0</v>
      </c>
      <c r="M234" s="197">
        <f t="shared" si="105"/>
        <v>4000</v>
      </c>
      <c r="N234" s="198">
        <v>0</v>
      </c>
      <c r="O234" s="199">
        <v>4000</v>
      </c>
      <c r="P234" s="200">
        <v>0</v>
      </c>
      <c r="Q234" s="196">
        <v>0</v>
      </c>
      <c r="R234" s="201">
        <v>51000</v>
      </c>
      <c r="S234" s="200">
        <v>0</v>
      </c>
      <c r="T234" s="202">
        <v>0</v>
      </c>
      <c r="U234" s="203">
        <v>100000</v>
      </c>
      <c r="V234" s="200">
        <v>0</v>
      </c>
      <c r="W234" s="196">
        <v>0</v>
      </c>
      <c r="X234" s="201">
        <v>0</v>
      </c>
      <c r="Y234" s="200">
        <v>0</v>
      </c>
      <c r="Z234" s="202">
        <v>0</v>
      </c>
      <c r="AA234" s="204">
        <v>0</v>
      </c>
      <c r="AB234"/>
      <c r="AC234"/>
      <c r="AD234"/>
      <c r="AE234"/>
      <c r="AF234"/>
      <c r="AG234"/>
      <c r="AH234"/>
      <c r="AI234"/>
      <c r="AJ234" s="344"/>
      <c r="AK234" s="344"/>
      <c r="AL234" s="344"/>
      <c r="AM234" s="344"/>
      <c r="AN234" s="344"/>
      <c r="AO234" s="344"/>
      <c r="AP234" s="344"/>
      <c r="AQ234" s="344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9"/>
      <c r="BS234" s="59"/>
      <c r="BT234" s="59"/>
      <c r="BU234" s="59"/>
      <c r="BV234" s="59"/>
      <c r="BW234" s="59"/>
      <c r="BX234" s="59"/>
      <c r="BY234" s="59"/>
      <c r="BZ234" s="59"/>
      <c r="CA234" s="59"/>
      <c r="CB234" s="59"/>
      <c r="CC234" s="59"/>
      <c r="CD234" s="59"/>
      <c r="CE234" s="59"/>
      <c r="CF234" s="59"/>
      <c r="CG234" s="59"/>
      <c r="CH234" s="59"/>
      <c r="CI234" s="59"/>
      <c r="CJ234" s="59"/>
      <c r="CK234" s="59"/>
      <c r="CL234" s="59"/>
      <c r="CM234" s="59"/>
      <c r="CN234" s="59"/>
      <c r="CO234" s="59"/>
      <c r="CP234" s="59"/>
      <c r="CQ234" s="59"/>
      <c r="CR234" s="59"/>
      <c r="CS234" s="59"/>
      <c r="CT234" s="59"/>
      <c r="CU234" s="59"/>
      <c r="CV234" s="59"/>
      <c r="CW234" s="59"/>
      <c r="CX234" s="59"/>
      <c r="CY234" s="59"/>
      <c r="CZ234" s="59"/>
      <c r="DA234" s="59"/>
      <c r="DB234" s="59"/>
      <c r="DC234" s="59"/>
      <c r="DD234" s="59"/>
      <c r="DE234" s="59"/>
      <c r="DF234" s="59"/>
      <c r="DG234" s="59"/>
      <c r="DH234" s="59"/>
      <c r="DI234" s="59"/>
      <c r="DJ234" s="59"/>
      <c r="DK234" s="59"/>
      <c r="DL234" s="59"/>
      <c r="DM234" s="59"/>
      <c r="DN234" s="59"/>
      <c r="DO234" s="59"/>
      <c r="DP234" s="59"/>
      <c r="DQ234" s="59"/>
    </row>
    <row r="235" spans="1:121" s="59" customFormat="1" ht="36.75" customHeight="1" x14ac:dyDescent="0.25">
      <c r="A235" s="832">
        <v>230</v>
      </c>
      <c r="B235" s="67">
        <v>5522</v>
      </c>
      <c r="C235" s="58"/>
      <c r="D235" s="612"/>
      <c r="E235" s="613" t="s">
        <v>260</v>
      </c>
      <c r="F235" s="470" t="s">
        <v>95</v>
      </c>
      <c r="G235" s="471" t="s">
        <v>95</v>
      </c>
      <c r="H235" s="471">
        <v>2017</v>
      </c>
      <c r="I235" s="472">
        <v>2018</v>
      </c>
      <c r="J235" s="921">
        <f t="shared" si="104"/>
        <v>19370</v>
      </c>
      <c r="K235" s="809">
        <v>870</v>
      </c>
      <c r="L235" s="810">
        <v>0</v>
      </c>
      <c r="M235" s="55">
        <f t="shared" si="105"/>
        <v>0</v>
      </c>
      <c r="N235" s="95">
        <v>0</v>
      </c>
      <c r="O235" s="474">
        <v>0</v>
      </c>
      <c r="P235" s="809">
        <v>0</v>
      </c>
      <c r="Q235" s="808">
        <v>0</v>
      </c>
      <c r="R235" s="97">
        <v>18500</v>
      </c>
      <c r="S235" s="809">
        <v>0</v>
      </c>
      <c r="T235" s="810">
        <v>0</v>
      </c>
      <c r="U235" s="99">
        <v>0</v>
      </c>
      <c r="V235" s="809">
        <v>0</v>
      </c>
      <c r="W235" s="808">
        <v>0</v>
      </c>
      <c r="X235" s="97">
        <v>0</v>
      </c>
      <c r="Y235" s="809">
        <v>0</v>
      </c>
      <c r="Z235" s="810">
        <v>0</v>
      </c>
      <c r="AA235" s="612">
        <v>0</v>
      </c>
      <c r="AB235"/>
      <c r="AC235"/>
      <c r="AD235"/>
      <c r="AE235"/>
      <c r="AF235"/>
      <c r="AG235"/>
      <c r="AH235"/>
      <c r="AI235"/>
      <c r="AJ235" s="344"/>
      <c r="AK235" s="344"/>
      <c r="AL235" s="344"/>
      <c r="AM235" s="344"/>
      <c r="AN235" s="344"/>
      <c r="AO235" s="344"/>
      <c r="AP235" s="344"/>
      <c r="AQ235" s="344"/>
    </row>
    <row r="236" spans="1:121" s="53" customFormat="1" ht="31.5" customHeight="1" x14ac:dyDescent="0.25">
      <c r="A236" s="53">
        <v>230</v>
      </c>
      <c r="B236" s="67">
        <v>6171</v>
      </c>
      <c r="C236" s="547">
        <v>6121</v>
      </c>
      <c r="D236" s="52">
        <v>8099</v>
      </c>
      <c r="E236" s="458" t="s">
        <v>244</v>
      </c>
      <c r="F236" s="332" t="s">
        <v>36</v>
      </c>
      <c r="G236" s="333">
        <v>400</v>
      </c>
      <c r="H236" s="333">
        <v>2008</v>
      </c>
      <c r="I236" s="334">
        <v>2020</v>
      </c>
      <c r="J236" s="621">
        <f t="shared" si="104"/>
        <v>98838</v>
      </c>
      <c r="K236" s="339">
        <v>50838</v>
      </c>
      <c r="L236" s="341">
        <v>174</v>
      </c>
      <c r="M236" s="371">
        <f>SUM(N236:Q236)</f>
        <v>17826</v>
      </c>
      <c r="N236" s="337">
        <v>7826</v>
      </c>
      <c r="O236" s="338">
        <v>10000</v>
      </c>
      <c r="P236" s="339">
        <v>0</v>
      </c>
      <c r="Q236" s="336">
        <v>0</v>
      </c>
      <c r="R236" s="340">
        <v>10000</v>
      </c>
      <c r="S236" s="339">
        <v>0</v>
      </c>
      <c r="T236" s="341">
        <v>0</v>
      </c>
      <c r="U236" s="342">
        <v>10000</v>
      </c>
      <c r="V236" s="339">
        <v>0</v>
      </c>
      <c r="W236" s="336">
        <v>0</v>
      </c>
      <c r="X236" s="340">
        <v>10000</v>
      </c>
      <c r="Y236" s="339"/>
      <c r="Z236" s="341">
        <v>0</v>
      </c>
      <c r="AA236" s="343">
        <v>0</v>
      </c>
      <c r="AB236"/>
      <c r="AC236"/>
      <c r="AD236"/>
      <c r="AE236"/>
      <c r="AF236"/>
      <c r="AG236"/>
      <c r="AH236"/>
      <c r="AI236"/>
      <c r="AJ236" s="344"/>
      <c r="AK236" s="344"/>
      <c r="AL236" s="344"/>
      <c r="AM236" s="344"/>
      <c r="AN236" s="344"/>
      <c r="AO236" s="344"/>
      <c r="AP236" s="344"/>
      <c r="AQ236" s="344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9"/>
      <c r="BS236" s="59"/>
      <c r="BT236" s="59"/>
      <c r="BU236" s="59"/>
      <c r="BV236" s="59"/>
      <c r="BW236" s="59"/>
      <c r="BX236" s="59"/>
      <c r="BY236" s="59"/>
      <c r="BZ236" s="59"/>
      <c r="CA236" s="59"/>
      <c r="CB236" s="59"/>
      <c r="CC236" s="59"/>
      <c r="CD236" s="59"/>
      <c r="CE236" s="59"/>
      <c r="CF236" s="59"/>
      <c r="CG236" s="59"/>
      <c r="CH236" s="59"/>
      <c r="CI236" s="59"/>
      <c r="CJ236" s="59"/>
      <c r="CK236" s="59"/>
      <c r="CL236" s="59"/>
      <c r="CM236" s="59"/>
      <c r="CN236" s="59"/>
      <c r="CO236" s="59"/>
      <c r="CP236" s="59"/>
      <c r="CQ236" s="59"/>
      <c r="CR236" s="59"/>
      <c r="CS236" s="59"/>
      <c r="CT236" s="59"/>
      <c r="CU236" s="59"/>
      <c r="CV236" s="59"/>
      <c r="CW236" s="59"/>
      <c r="CX236" s="59"/>
      <c r="CY236" s="59"/>
      <c r="CZ236" s="59"/>
      <c r="DA236" s="59"/>
      <c r="DB236" s="59"/>
      <c r="DC236" s="59"/>
      <c r="DD236" s="59"/>
      <c r="DE236" s="59"/>
      <c r="DF236" s="59"/>
      <c r="DG236" s="59"/>
      <c r="DH236" s="59"/>
      <c r="DI236" s="59"/>
      <c r="DJ236" s="59"/>
      <c r="DK236" s="59"/>
      <c r="DL236" s="59"/>
      <c r="DM236" s="59"/>
      <c r="DN236" s="59"/>
      <c r="DO236" s="59"/>
      <c r="DP236" s="59"/>
      <c r="DQ236" s="59"/>
    </row>
    <row r="237" spans="1:121" s="53" customFormat="1" ht="28.5" customHeight="1" x14ac:dyDescent="0.25">
      <c r="A237" s="53">
        <v>230</v>
      </c>
      <c r="B237" s="67">
        <v>6171</v>
      </c>
      <c r="C237" s="547">
        <v>6121</v>
      </c>
      <c r="D237" s="584">
        <v>8179</v>
      </c>
      <c r="E237" s="477" t="s">
        <v>245</v>
      </c>
      <c r="F237" s="588" t="s">
        <v>36</v>
      </c>
      <c r="G237" s="589">
        <v>400</v>
      </c>
      <c r="H237" s="589">
        <v>2014</v>
      </c>
      <c r="I237" s="590">
        <v>2020</v>
      </c>
      <c r="J237" s="591">
        <f t="shared" si="104"/>
        <v>126620</v>
      </c>
      <c r="K237" s="592">
        <v>1014</v>
      </c>
      <c r="L237" s="593">
        <v>106</v>
      </c>
      <c r="M237" s="371">
        <f t="shared" ref="M237:M242" si="106">SUM(N237:Q237)</f>
        <v>30000</v>
      </c>
      <c r="N237" s="594">
        <v>10000</v>
      </c>
      <c r="O237" s="595">
        <v>0</v>
      </c>
      <c r="P237" s="592">
        <v>0</v>
      </c>
      <c r="Q237" s="600">
        <v>20000</v>
      </c>
      <c r="R237" s="596">
        <v>35000</v>
      </c>
      <c r="S237" s="592">
        <v>0</v>
      </c>
      <c r="T237" s="597">
        <v>0</v>
      </c>
      <c r="U237" s="598">
        <v>30000</v>
      </c>
      <c r="V237" s="592">
        <v>0</v>
      </c>
      <c r="W237" s="593">
        <v>0</v>
      </c>
      <c r="X237" s="596">
        <v>30500</v>
      </c>
      <c r="Y237" s="592"/>
      <c r="Z237" s="597">
        <v>0</v>
      </c>
      <c r="AA237" s="599">
        <v>0</v>
      </c>
      <c r="AB237" s="379"/>
      <c r="AC237" s="379"/>
      <c r="AD237" s="379"/>
      <c r="AE237" s="379"/>
      <c r="AF237" s="76"/>
      <c r="AG237"/>
      <c r="AH237"/>
      <c r="AI237"/>
      <c r="AJ237" s="344"/>
      <c r="AK237" s="344"/>
      <c r="AL237" s="344"/>
      <c r="AM237" s="344"/>
      <c r="AN237" s="344"/>
      <c r="AO237" s="344"/>
      <c r="AP237" s="344"/>
      <c r="AQ237" s="344"/>
      <c r="AR237" s="344"/>
      <c r="AS237" s="344"/>
      <c r="AT237" s="344"/>
      <c r="AU237" s="344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  <c r="BK237" s="59"/>
      <c r="BL237" s="59"/>
      <c r="BM237" s="59"/>
      <c r="BN237" s="59"/>
      <c r="BO237" s="59"/>
      <c r="BP237" s="59"/>
      <c r="BQ237" s="59"/>
      <c r="BR237" s="59"/>
      <c r="BS237" s="59"/>
      <c r="BT237" s="59"/>
      <c r="BU237" s="59"/>
      <c r="BV237" s="59"/>
      <c r="BW237" s="59"/>
      <c r="BX237" s="59"/>
      <c r="BY237" s="59"/>
      <c r="BZ237" s="59"/>
      <c r="CA237" s="59"/>
      <c r="CB237" s="59"/>
      <c r="CC237" s="59"/>
      <c r="CD237" s="59"/>
      <c r="CE237" s="59"/>
      <c r="CF237" s="59"/>
      <c r="CG237" s="59"/>
      <c r="CH237" s="59"/>
      <c r="CI237" s="59"/>
      <c r="CJ237" s="59"/>
      <c r="CK237" s="59"/>
      <c r="CL237" s="59"/>
      <c r="CM237" s="59"/>
      <c r="CN237" s="59"/>
      <c r="CO237" s="59"/>
      <c r="CP237" s="59"/>
      <c r="CQ237" s="59"/>
      <c r="CR237" s="59"/>
      <c r="CS237" s="59"/>
      <c r="CT237" s="59"/>
      <c r="CU237" s="59"/>
      <c r="CV237" s="59"/>
      <c r="CW237" s="59"/>
      <c r="CX237" s="59"/>
      <c r="CY237" s="59"/>
      <c r="CZ237" s="59"/>
      <c r="DA237" s="59"/>
      <c r="DB237" s="59"/>
      <c r="DC237" s="59"/>
      <c r="DD237" s="59"/>
      <c r="DE237" s="59"/>
      <c r="DF237" s="59"/>
      <c r="DG237" s="59"/>
      <c r="DH237" s="59"/>
      <c r="DI237" s="59"/>
      <c r="DJ237" s="59"/>
      <c r="DK237" s="59"/>
      <c r="DL237" s="59"/>
      <c r="DM237" s="59"/>
      <c r="DN237" s="59"/>
      <c r="DO237" s="59"/>
      <c r="DP237" s="59"/>
      <c r="DQ237" s="59"/>
    </row>
    <row r="238" spans="1:121" s="53" customFormat="1" ht="31.5" customHeight="1" x14ac:dyDescent="0.25">
      <c r="A238" s="53">
        <v>230</v>
      </c>
      <c r="B238" s="67">
        <v>6171</v>
      </c>
      <c r="C238" s="547">
        <v>6121</v>
      </c>
      <c r="D238" s="52">
        <v>8186</v>
      </c>
      <c r="E238" s="458" t="s">
        <v>246</v>
      </c>
      <c r="F238" s="588" t="s">
        <v>36</v>
      </c>
      <c r="G238" s="589">
        <v>400</v>
      </c>
      <c r="H238" s="589">
        <v>2013</v>
      </c>
      <c r="I238" s="590">
        <v>2018</v>
      </c>
      <c r="J238" s="591">
        <f t="shared" si="104"/>
        <v>12180</v>
      </c>
      <c r="K238" s="592">
        <v>0</v>
      </c>
      <c r="L238" s="593">
        <v>295</v>
      </c>
      <c r="M238" s="371">
        <f t="shared" si="106"/>
        <v>11885</v>
      </c>
      <c r="N238" s="594">
        <v>11885</v>
      </c>
      <c r="O238" s="595">
        <v>0</v>
      </c>
      <c r="P238" s="592">
        <v>0</v>
      </c>
      <c r="Q238" s="593">
        <v>0</v>
      </c>
      <c r="R238" s="596">
        <v>0</v>
      </c>
      <c r="S238" s="592">
        <v>0</v>
      </c>
      <c r="T238" s="597">
        <v>0</v>
      </c>
      <c r="U238" s="598">
        <v>0</v>
      </c>
      <c r="V238" s="592">
        <v>0</v>
      </c>
      <c r="W238" s="593">
        <v>0</v>
      </c>
      <c r="X238" s="596">
        <v>0</v>
      </c>
      <c r="Y238" s="592">
        <v>0</v>
      </c>
      <c r="Z238" s="597">
        <v>0</v>
      </c>
      <c r="AA238" s="599">
        <v>0</v>
      </c>
      <c r="AB238" s="379"/>
      <c r="AC238" s="379"/>
      <c r="AD238" s="379"/>
      <c r="AE238" s="379"/>
      <c r="AF238" s="76"/>
      <c r="AG238"/>
      <c r="AH238"/>
      <c r="AI238"/>
      <c r="AJ238" s="344"/>
      <c r="AK238" s="344"/>
      <c r="AL238" s="344"/>
      <c r="AM238" s="344"/>
      <c r="AN238" s="344"/>
      <c r="AO238" s="344"/>
      <c r="AP238" s="344"/>
      <c r="AQ238" s="344"/>
      <c r="AR238" s="344"/>
      <c r="AS238" s="344"/>
      <c r="AT238" s="344"/>
      <c r="AU238" s="344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9"/>
      <c r="BS238" s="59"/>
      <c r="BT238" s="59"/>
      <c r="BU238" s="59"/>
      <c r="BV238" s="59"/>
      <c r="BW238" s="59"/>
      <c r="BX238" s="59"/>
      <c r="BY238" s="59"/>
      <c r="BZ238" s="59"/>
      <c r="CA238" s="59"/>
      <c r="CB238" s="59"/>
      <c r="CC238" s="59"/>
      <c r="CD238" s="59"/>
      <c r="CE238" s="59"/>
      <c r="CF238" s="59"/>
      <c r="CG238" s="59"/>
      <c r="CH238" s="59"/>
      <c r="CI238" s="59"/>
      <c r="CJ238" s="59"/>
      <c r="CK238" s="59"/>
      <c r="CL238" s="59"/>
      <c r="CM238" s="59"/>
      <c r="CN238" s="59"/>
      <c r="CO238" s="59"/>
      <c r="CP238" s="59"/>
      <c r="CQ238" s="59"/>
      <c r="CR238" s="59"/>
      <c r="CS238" s="59"/>
      <c r="CT238" s="59"/>
      <c r="CU238" s="59"/>
      <c r="CV238" s="59"/>
      <c r="CW238" s="59"/>
      <c r="CX238" s="59"/>
      <c r="CY238" s="59"/>
      <c r="CZ238" s="59"/>
      <c r="DA238" s="59"/>
      <c r="DB238" s="59"/>
      <c r="DC238" s="59"/>
      <c r="DD238" s="59"/>
      <c r="DE238" s="59"/>
      <c r="DF238" s="59"/>
      <c r="DG238" s="59"/>
      <c r="DH238" s="59"/>
      <c r="DI238" s="59"/>
      <c r="DJ238" s="59"/>
      <c r="DK238" s="59"/>
      <c r="DL238" s="59"/>
      <c r="DM238" s="59"/>
      <c r="DN238" s="59"/>
      <c r="DO238" s="59"/>
      <c r="DP238" s="59"/>
      <c r="DQ238" s="59"/>
    </row>
    <row r="239" spans="1:121" s="53" customFormat="1" ht="27.75" customHeight="1" x14ac:dyDescent="0.25">
      <c r="A239" s="53">
        <v>230</v>
      </c>
      <c r="B239" s="67">
        <v>6171</v>
      </c>
      <c r="C239" s="547">
        <v>6121</v>
      </c>
      <c r="D239" s="52">
        <v>8192</v>
      </c>
      <c r="E239" s="458" t="s">
        <v>247</v>
      </c>
      <c r="F239" s="588" t="s">
        <v>36</v>
      </c>
      <c r="G239" s="589">
        <v>400</v>
      </c>
      <c r="H239" s="589">
        <v>2016</v>
      </c>
      <c r="I239" s="590">
        <v>2019</v>
      </c>
      <c r="J239" s="591">
        <f t="shared" si="104"/>
        <v>23054</v>
      </c>
      <c r="K239" s="592">
        <v>0</v>
      </c>
      <c r="L239" s="601">
        <v>54</v>
      </c>
      <c r="M239" s="371">
        <f t="shared" si="106"/>
        <v>8000</v>
      </c>
      <c r="N239" s="594">
        <v>0</v>
      </c>
      <c r="O239" s="595">
        <v>8000</v>
      </c>
      <c r="P239" s="592">
        <v>0</v>
      </c>
      <c r="Q239" s="593">
        <v>0</v>
      </c>
      <c r="R239" s="596">
        <v>10000</v>
      </c>
      <c r="S239" s="592">
        <v>0</v>
      </c>
      <c r="T239" s="597">
        <v>0</v>
      </c>
      <c r="U239" s="598">
        <v>5000</v>
      </c>
      <c r="V239" s="592">
        <v>0</v>
      </c>
      <c r="W239" s="593">
        <v>0</v>
      </c>
      <c r="X239" s="596">
        <v>0</v>
      </c>
      <c r="Y239" s="592">
        <v>0</v>
      </c>
      <c r="Z239" s="597">
        <v>0</v>
      </c>
      <c r="AA239" s="599">
        <v>0</v>
      </c>
      <c r="AB239" s="379"/>
      <c r="AC239" s="379"/>
      <c r="AD239" s="379"/>
      <c r="AE239" s="379"/>
      <c r="AF239" s="76"/>
      <c r="AG239"/>
      <c r="AH239"/>
      <c r="AI239"/>
      <c r="AJ239" s="344"/>
      <c r="AK239" s="344"/>
      <c r="AL239" s="344"/>
      <c r="AM239" s="344"/>
      <c r="AN239" s="344"/>
      <c r="AO239" s="344"/>
      <c r="AP239" s="344"/>
      <c r="AQ239" s="344"/>
      <c r="AR239" s="344"/>
      <c r="AS239" s="344"/>
      <c r="AT239" s="344"/>
      <c r="AU239" s="344"/>
      <c r="AV239" s="59"/>
      <c r="AW239" s="59"/>
      <c r="AX239" s="59"/>
      <c r="AY239" s="59"/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9"/>
      <c r="BS239" s="59"/>
      <c r="BT239" s="59"/>
      <c r="BU239" s="59"/>
      <c r="BV239" s="59"/>
      <c r="BW239" s="59"/>
      <c r="BX239" s="59"/>
      <c r="BY239" s="59"/>
      <c r="BZ239" s="59"/>
      <c r="CA239" s="59"/>
      <c r="CB239" s="59"/>
      <c r="CC239" s="59"/>
      <c r="CD239" s="59"/>
      <c r="CE239" s="59"/>
      <c r="CF239" s="59"/>
      <c r="CG239" s="59"/>
      <c r="CH239" s="59"/>
      <c r="CI239" s="59"/>
      <c r="CJ239" s="59"/>
      <c r="CK239" s="59"/>
      <c r="CL239" s="59"/>
      <c r="CM239" s="59"/>
      <c r="CN239" s="59"/>
      <c r="CO239" s="59"/>
      <c r="CP239" s="59"/>
      <c r="CQ239" s="59"/>
      <c r="CR239" s="59"/>
      <c r="CS239" s="59"/>
      <c r="CT239" s="59"/>
      <c r="CU239" s="59"/>
      <c r="CV239" s="59"/>
      <c r="CW239" s="59"/>
      <c r="CX239" s="59"/>
      <c r="CY239" s="59"/>
      <c r="CZ239" s="59"/>
      <c r="DA239" s="59"/>
      <c r="DB239" s="59"/>
      <c r="DC239" s="59"/>
      <c r="DD239" s="59"/>
      <c r="DE239" s="59"/>
      <c r="DF239" s="59"/>
      <c r="DG239" s="59"/>
      <c r="DH239" s="59"/>
      <c r="DI239" s="59"/>
      <c r="DJ239" s="59"/>
      <c r="DK239" s="59"/>
      <c r="DL239" s="59"/>
      <c r="DM239" s="59"/>
      <c r="DN239" s="59"/>
      <c r="DO239" s="59"/>
      <c r="DP239" s="59"/>
      <c r="DQ239" s="59"/>
    </row>
    <row r="240" spans="1:121" s="53" customFormat="1" ht="30.75" customHeight="1" x14ac:dyDescent="0.25">
      <c r="A240" s="53">
        <v>230</v>
      </c>
      <c r="B240" s="67">
        <v>6171</v>
      </c>
      <c r="C240" s="547">
        <v>6121</v>
      </c>
      <c r="D240" s="52">
        <v>8193</v>
      </c>
      <c r="E240" s="458" t="s">
        <v>248</v>
      </c>
      <c r="F240" s="588" t="s">
        <v>36</v>
      </c>
      <c r="G240" s="589">
        <v>400</v>
      </c>
      <c r="H240" s="589">
        <v>2016</v>
      </c>
      <c r="I240" s="590">
        <v>2017</v>
      </c>
      <c r="J240" s="591">
        <f>K240+L240+M240+SUM(R240:AA240)</f>
        <v>7000</v>
      </c>
      <c r="K240" s="592">
        <v>0</v>
      </c>
      <c r="L240" s="593">
        <v>0</v>
      </c>
      <c r="M240" s="371">
        <f t="shared" si="106"/>
        <v>1000</v>
      </c>
      <c r="N240" s="594">
        <v>1000</v>
      </c>
      <c r="O240" s="595">
        <v>0</v>
      </c>
      <c r="P240" s="592">
        <v>0</v>
      </c>
      <c r="Q240" s="593">
        <v>0</v>
      </c>
      <c r="R240" s="596">
        <v>6000</v>
      </c>
      <c r="S240" s="592">
        <v>0</v>
      </c>
      <c r="T240" s="597">
        <v>0</v>
      </c>
      <c r="U240" s="598">
        <v>0</v>
      </c>
      <c r="V240" s="592">
        <v>0</v>
      </c>
      <c r="W240" s="593">
        <v>0</v>
      </c>
      <c r="X240" s="596">
        <v>0</v>
      </c>
      <c r="Y240" s="592">
        <v>0</v>
      </c>
      <c r="Z240" s="597">
        <v>0</v>
      </c>
      <c r="AA240" s="599">
        <v>0</v>
      </c>
      <c r="AB240" s="76"/>
      <c r="AC240" s="76"/>
      <c r="AD240" s="76"/>
      <c r="AE240" s="76"/>
      <c r="AF240" s="76"/>
      <c r="AG240"/>
      <c r="AH240"/>
      <c r="AI240"/>
      <c r="AJ240" s="344"/>
      <c r="AK240" s="344"/>
      <c r="AL240" s="344"/>
      <c r="AM240" s="344"/>
      <c r="AN240" s="344"/>
      <c r="AO240" s="344"/>
      <c r="AP240" s="344"/>
      <c r="AQ240" s="344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9"/>
      <c r="BS240" s="59"/>
      <c r="BT240" s="59"/>
      <c r="BU240" s="59"/>
      <c r="BV240" s="59"/>
      <c r="BW240" s="59"/>
      <c r="BX240" s="59"/>
      <c r="BY240" s="59"/>
      <c r="BZ240" s="59"/>
      <c r="CA240" s="59"/>
      <c r="CB240" s="59"/>
      <c r="CC240" s="59"/>
      <c r="CD240" s="59"/>
      <c r="CE240" s="59"/>
      <c r="CF240" s="59"/>
      <c r="CG240" s="59"/>
      <c r="CH240" s="59"/>
      <c r="CI240" s="59"/>
      <c r="CJ240" s="59"/>
      <c r="CK240" s="59"/>
      <c r="CL240" s="59"/>
      <c r="CM240" s="59"/>
      <c r="CN240" s="59"/>
      <c r="CO240" s="59"/>
      <c r="CP240" s="59"/>
      <c r="CQ240" s="59"/>
      <c r="CR240" s="59"/>
      <c r="CS240" s="59"/>
      <c r="CT240" s="59"/>
      <c r="CU240" s="59"/>
      <c r="CV240" s="59"/>
      <c r="CW240" s="59"/>
      <c r="CX240" s="59"/>
      <c r="CY240" s="59"/>
      <c r="CZ240" s="59"/>
      <c r="DA240" s="59"/>
      <c r="DB240" s="59"/>
      <c r="DC240" s="59"/>
      <c r="DD240" s="59"/>
      <c r="DE240" s="59"/>
      <c r="DF240" s="59"/>
      <c r="DG240" s="59"/>
      <c r="DH240" s="59"/>
      <c r="DI240" s="59"/>
      <c r="DJ240" s="59"/>
      <c r="DK240" s="59"/>
      <c r="DL240" s="59"/>
      <c r="DM240" s="59"/>
      <c r="DN240" s="59"/>
      <c r="DO240" s="59"/>
      <c r="DP240" s="59"/>
      <c r="DQ240" s="59"/>
    </row>
    <row r="241" spans="1:121" s="209" customFormat="1" ht="31.5" customHeight="1" x14ac:dyDescent="0.25">
      <c r="A241" s="53">
        <v>230</v>
      </c>
      <c r="B241" s="67">
        <v>6171</v>
      </c>
      <c r="C241" s="547">
        <v>6121</v>
      </c>
      <c r="D241" s="584">
        <v>8198</v>
      </c>
      <c r="E241" s="477" t="s">
        <v>249</v>
      </c>
      <c r="F241" s="588" t="s">
        <v>36</v>
      </c>
      <c r="G241" s="589">
        <v>400</v>
      </c>
      <c r="H241" s="589">
        <v>2016</v>
      </c>
      <c r="I241" s="590">
        <v>2019</v>
      </c>
      <c r="J241" s="591">
        <f t="shared" si="104"/>
        <v>53402</v>
      </c>
      <c r="K241" s="592">
        <v>0</v>
      </c>
      <c r="L241" s="593">
        <v>594</v>
      </c>
      <c r="M241" s="371">
        <f t="shared" si="106"/>
        <v>2808</v>
      </c>
      <c r="N241" s="594">
        <v>0</v>
      </c>
      <c r="O241" s="595">
        <v>0</v>
      </c>
      <c r="P241" s="592">
        <v>0</v>
      </c>
      <c r="Q241" s="600">
        <v>2808</v>
      </c>
      <c r="R241" s="596">
        <v>20000</v>
      </c>
      <c r="S241" s="592">
        <v>0</v>
      </c>
      <c r="T241" s="597">
        <v>10000</v>
      </c>
      <c r="U241" s="598">
        <v>20000</v>
      </c>
      <c r="V241" s="592">
        <v>0</v>
      </c>
      <c r="W241" s="593">
        <v>0</v>
      </c>
      <c r="X241" s="596">
        <v>0</v>
      </c>
      <c r="Y241" s="592">
        <v>0</v>
      </c>
      <c r="Z241" s="597">
        <v>0</v>
      </c>
      <c r="AA241" s="599">
        <v>0</v>
      </c>
      <c r="AB241" s="170"/>
      <c r="AC241" s="170"/>
      <c r="AD241" s="170"/>
      <c r="AE241" s="170"/>
      <c r="AF241" s="170"/>
      <c r="AG241" s="170"/>
      <c r="AH241" s="170"/>
      <c r="AI241" s="170"/>
      <c r="AJ241" s="328"/>
      <c r="AK241" s="328"/>
      <c r="AL241" s="328"/>
      <c r="AM241" s="328"/>
      <c r="AN241" s="328"/>
      <c r="AO241" s="328"/>
      <c r="AP241" s="328"/>
      <c r="AQ241" s="328"/>
      <c r="AR241" s="328"/>
      <c r="AS241" s="328"/>
      <c r="AT241" s="328"/>
      <c r="AU241" s="328"/>
      <c r="AV241" s="328"/>
      <c r="AW241" s="328"/>
      <c r="AX241" s="328"/>
      <c r="AY241" s="328"/>
      <c r="AZ241" s="328"/>
      <c r="BA241" s="328"/>
      <c r="BB241" s="328"/>
      <c r="BC241" s="328"/>
      <c r="BD241" s="328"/>
      <c r="BE241" s="328"/>
      <c r="BF241" s="328"/>
      <c r="BG241" s="328"/>
      <c r="BH241" s="328"/>
      <c r="BI241" s="328"/>
      <c r="BJ241" s="328"/>
      <c r="BK241" s="328"/>
      <c r="BL241" s="328"/>
      <c r="BM241" s="328"/>
      <c r="BN241" s="328"/>
      <c r="BO241" s="328"/>
      <c r="BP241" s="328"/>
      <c r="BQ241" s="328"/>
      <c r="BR241" s="328"/>
      <c r="BS241" s="328"/>
      <c r="BT241" s="328"/>
      <c r="BU241" s="328"/>
      <c r="BV241" s="328"/>
      <c r="BW241" s="328"/>
      <c r="BX241" s="328"/>
      <c r="BY241" s="328"/>
      <c r="BZ241" s="328"/>
      <c r="CA241" s="328"/>
      <c r="CB241" s="328"/>
      <c r="CC241" s="328"/>
      <c r="CD241" s="328"/>
      <c r="CE241" s="328"/>
      <c r="CF241" s="328"/>
      <c r="CG241" s="328"/>
      <c r="CH241" s="328"/>
      <c r="CI241" s="328"/>
      <c r="CJ241" s="328"/>
      <c r="CK241" s="328"/>
      <c r="CL241" s="328"/>
      <c r="CM241" s="328"/>
      <c r="CN241" s="328"/>
      <c r="CO241" s="328"/>
      <c r="CP241" s="328"/>
      <c r="CQ241" s="328"/>
      <c r="CR241" s="328"/>
      <c r="CS241" s="328"/>
      <c r="CT241" s="328"/>
      <c r="CU241" s="328"/>
      <c r="CV241" s="328"/>
      <c r="CW241" s="328"/>
      <c r="CX241" s="328"/>
      <c r="CY241" s="328"/>
      <c r="CZ241" s="328"/>
      <c r="DA241" s="328"/>
      <c r="DB241" s="328"/>
      <c r="DC241" s="328"/>
      <c r="DD241" s="328"/>
      <c r="DE241" s="328"/>
      <c r="DF241" s="328"/>
      <c r="DG241" s="328"/>
      <c r="DH241" s="328"/>
      <c r="DI241" s="328"/>
      <c r="DJ241" s="328"/>
      <c r="DK241" s="328"/>
      <c r="DL241" s="328"/>
      <c r="DM241" s="328"/>
      <c r="DN241" s="328"/>
      <c r="DO241" s="328"/>
      <c r="DP241" s="328"/>
      <c r="DQ241" s="328"/>
    </row>
    <row r="242" spans="1:121" s="209" customFormat="1" ht="25.5" customHeight="1" x14ac:dyDescent="0.25">
      <c r="A242" s="53">
        <v>230</v>
      </c>
      <c r="B242" s="67">
        <v>6171</v>
      </c>
      <c r="C242" s="547">
        <v>6121</v>
      </c>
      <c r="D242" s="612">
        <v>8206</v>
      </c>
      <c r="E242" s="613" t="s">
        <v>250</v>
      </c>
      <c r="F242" s="450" t="s">
        <v>36</v>
      </c>
      <c r="G242" s="409">
        <v>400</v>
      </c>
      <c r="H242" s="409">
        <v>2017</v>
      </c>
      <c r="I242" s="524">
        <v>2018</v>
      </c>
      <c r="J242" s="614">
        <f t="shared" si="104"/>
        <v>2000</v>
      </c>
      <c r="K242" s="200">
        <v>0</v>
      </c>
      <c r="L242" s="196">
        <v>0</v>
      </c>
      <c r="M242" s="55">
        <f t="shared" si="106"/>
        <v>1000</v>
      </c>
      <c r="N242" s="198">
        <v>0</v>
      </c>
      <c r="O242" s="199">
        <v>1000</v>
      </c>
      <c r="P242" s="200">
        <v>0</v>
      </c>
      <c r="Q242" s="196">
        <v>0</v>
      </c>
      <c r="R242" s="201">
        <v>1000</v>
      </c>
      <c r="S242" s="200">
        <v>0</v>
      </c>
      <c r="T242" s="202">
        <v>0</v>
      </c>
      <c r="U242" s="203">
        <v>0</v>
      </c>
      <c r="V242" s="200">
        <v>0</v>
      </c>
      <c r="W242" s="196">
        <v>0</v>
      </c>
      <c r="X242" s="201">
        <v>0</v>
      </c>
      <c r="Y242" s="200">
        <v>0</v>
      </c>
      <c r="Z242" s="202">
        <v>0</v>
      </c>
      <c r="AA242" s="204">
        <v>0</v>
      </c>
      <c r="AB242" s="170"/>
      <c r="AC242" s="170"/>
      <c r="AD242" s="170"/>
      <c r="AE242" s="170"/>
      <c r="AF242" s="170"/>
      <c r="AG242" s="170"/>
      <c r="AH242" s="170"/>
      <c r="AI242" s="170"/>
      <c r="AJ242" s="328"/>
      <c r="AK242" s="328"/>
      <c r="AL242" s="328"/>
      <c r="AM242" s="328"/>
      <c r="AN242" s="328"/>
      <c r="AO242" s="328"/>
      <c r="AP242" s="328"/>
      <c r="AQ242" s="328"/>
      <c r="AR242" s="328"/>
      <c r="AS242" s="328"/>
      <c r="AT242" s="328"/>
      <c r="AU242" s="328"/>
      <c r="AV242" s="328"/>
      <c r="AW242" s="328"/>
      <c r="AX242" s="328"/>
      <c r="AY242" s="328"/>
      <c r="AZ242" s="328"/>
      <c r="BA242" s="328"/>
      <c r="BB242" s="328"/>
      <c r="BC242" s="328"/>
      <c r="BD242" s="328"/>
      <c r="BE242" s="328"/>
      <c r="BF242" s="328"/>
      <c r="BG242" s="328"/>
      <c r="BH242" s="328"/>
      <c r="BI242" s="328"/>
      <c r="BJ242" s="328"/>
      <c r="BK242" s="328"/>
      <c r="BL242" s="328"/>
      <c r="BM242" s="328"/>
      <c r="BN242" s="328"/>
      <c r="BO242" s="328"/>
      <c r="BP242" s="328"/>
      <c r="BQ242" s="328"/>
      <c r="BR242" s="328"/>
      <c r="BS242" s="328"/>
      <c r="BT242" s="328"/>
      <c r="BU242" s="328"/>
      <c r="BV242" s="328"/>
      <c r="BW242" s="328"/>
      <c r="BX242" s="328"/>
      <c r="BY242" s="328"/>
      <c r="BZ242" s="328"/>
      <c r="CA242" s="328"/>
      <c r="CB242" s="328"/>
      <c r="CC242" s="328"/>
      <c r="CD242" s="328"/>
      <c r="CE242" s="328"/>
      <c r="CF242" s="328"/>
      <c r="CG242" s="328"/>
      <c r="CH242" s="328"/>
      <c r="CI242" s="328"/>
      <c r="CJ242" s="328"/>
      <c r="CK242" s="328"/>
      <c r="CL242" s="328"/>
      <c r="CM242" s="328"/>
      <c r="CN242" s="328"/>
      <c r="CO242" s="328"/>
      <c r="CP242" s="328"/>
      <c r="CQ242" s="328"/>
      <c r="CR242" s="328"/>
      <c r="CS242" s="328"/>
      <c r="CT242" s="328"/>
      <c r="CU242" s="328"/>
      <c r="CV242" s="328"/>
      <c r="CW242" s="328"/>
      <c r="CX242" s="328"/>
      <c r="CY242" s="328"/>
      <c r="CZ242" s="328"/>
      <c r="DA242" s="328"/>
      <c r="DB242" s="328"/>
      <c r="DC242" s="328"/>
      <c r="DD242" s="328"/>
      <c r="DE242" s="328"/>
      <c r="DF242" s="328"/>
      <c r="DG242" s="328"/>
      <c r="DH242" s="328"/>
      <c r="DI242" s="328"/>
      <c r="DJ242" s="328"/>
      <c r="DK242" s="328"/>
      <c r="DL242" s="328"/>
      <c r="DM242" s="328"/>
      <c r="DN242" s="328"/>
      <c r="DO242" s="328"/>
      <c r="DP242" s="328"/>
      <c r="DQ242" s="328"/>
    </row>
    <row r="243" spans="1:121" s="328" customFormat="1" ht="31.5" customHeight="1" x14ac:dyDescent="0.25">
      <c r="A243" s="35">
        <v>230</v>
      </c>
      <c r="B243" s="602">
        <v>6409</v>
      </c>
      <c r="C243" s="603"/>
      <c r="D243" s="615">
        <v>8064</v>
      </c>
      <c r="E243" s="616" t="s">
        <v>251</v>
      </c>
      <c r="F243" s="218"/>
      <c r="G243" s="126">
        <v>400</v>
      </c>
      <c r="H243" s="126">
        <v>2004</v>
      </c>
      <c r="I243" s="551">
        <v>2020</v>
      </c>
      <c r="J243" s="575">
        <f>K243+L243+M243+SUM(R243:AA243)</f>
        <v>135000</v>
      </c>
      <c r="K243" s="572">
        <v>0</v>
      </c>
      <c r="L243" s="576">
        <v>0</v>
      </c>
      <c r="M243" s="371">
        <f>N243+O243+P243+Q243</f>
        <v>15000</v>
      </c>
      <c r="N243" s="617">
        <v>0</v>
      </c>
      <c r="O243" s="47">
        <v>15000</v>
      </c>
      <c r="P243" s="572">
        <v>0</v>
      </c>
      <c r="Q243" s="618">
        <v>0</v>
      </c>
      <c r="R243" s="265">
        <v>30000</v>
      </c>
      <c r="S243" s="619">
        <v>0</v>
      </c>
      <c r="T243" s="583">
        <v>0</v>
      </c>
      <c r="U243" s="620">
        <v>30000</v>
      </c>
      <c r="V243" s="572">
        <v>0</v>
      </c>
      <c r="W243" s="618">
        <v>0</v>
      </c>
      <c r="X243" s="265">
        <v>30000</v>
      </c>
      <c r="Y243" s="572">
        <v>0</v>
      </c>
      <c r="Z243" s="576">
        <v>0</v>
      </c>
      <c r="AA243" s="343">
        <v>30000</v>
      </c>
      <c r="AB243" s="170"/>
      <c r="AC243" s="170"/>
      <c r="AD243" s="170"/>
      <c r="AE243" s="170"/>
      <c r="AF243" s="170"/>
      <c r="AG243" s="170"/>
      <c r="AH243" s="170"/>
      <c r="AI243" s="170"/>
    </row>
    <row r="244" spans="1:121" s="328" customFormat="1" ht="25.5" customHeight="1" thickBot="1" x14ac:dyDescent="0.3">
      <c r="A244" s="35">
        <v>230</v>
      </c>
      <c r="B244" s="602">
        <v>6409</v>
      </c>
      <c r="C244" s="604"/>
      <c r="D244" s="605" t="s">
        <v>252</v>
      </c>
      <c r="E244" s="606" t="s">
        <v>253</v>
      </c>
      <c r="F244" s="145"/>
      <c r="G244" s="146">
        <v>400</v>
      </c>
      <c r="H244" s="146">
        <v>2004</v>
      </c>
      <c r="I244" s="147">
        <v>2020</v>
      </c>
      <c r="J244" s="565">
        <f>K244+L244+M244+SUM(R244:AA244)</f>
        <v>220000</v>
      </c>
      <c r="K244" s="567">
        <v>0</v>
      </c>
      <c r="L244" s="566">
        <v>0</v>
      </c>
      <c r="M244" s="55">
        <f>N244+O244+P244+Q244</f>
        <v>20000</v>
      </c>
      <c r="N244" s="530">
        <v>0</v>
      </c>
      <c r="O244" s="414">
        <v>20000</v>
      </c>
      <c r="P244" s="531">
        <v>0</v>
      </c>
      <c r="Q244" s="534">
        <v>0</v>
      </c>
      <c r="R244" s="533">
        <v>50000</v>
      </c>
      <c r="S244" s="607">
        <v>0</v>
      </c>
      <c r="T244" s="608">
        <v>0</v>
      </c>
      <c r="U244" s="609">
        <v>50000</v>
      </c>
      <c r="V244" s="531">
        <v>0</v>
      </c>
      <c r="W244" s="534">
        <v>0</v>
      </c>
      <c r="X244" s="533">
        <v>50000</v>
      </c>
      <c r="Y244" s="531">
        <v>0</v>
      </c>
      <c r="Z244" s="610">
        <v>0</v>
      </c>
      <c r="AA244" s="611">
        <v>50000</v>
      </c>
      <c r="AB244" s="170"/>
      <c r="AC244" s="170"/>
      <c r="AD244" s="170"/>
      <c r="AE244" s="170"/>
      <c r="AF244" s="170"/>
      <c r="AG244" s="170"/>
      <c r="AH244" s="170"/>
      <c r="AI244" s="170"/>
    </row>
    <row r="245" spans="1:121" ht="18.75" thickBot="1" x14ac:dyDescent="0.3">
      <c r="E245" s="1268" t="s">
        <v>436</v>
      </c>
      <c r="F245" s="1267"/>
      <c r="G245" s="1267"/>
      <c r="H245" s="1267"/>
      <c r="I245" s="1267"/>
      <c r="J245" s="1267"/>
      <c r="K245" s="1267"/>
      <c r="L245" s="1267"/>
      <c r="M245" s="658">
        <f t="shared" ref="M245:AA245" si="107">SUM(M81:M244)</f>
        <v>789361</v>
      </c>
      <c r="N245" s="659">
        <f t="shared" si="107"/>
        <v>347943</v>
      </c>
      <c r="O245" s="659">
        <f t="shared" si="107"/>
        <v>232301</v>
      </c>
      <c r="P245" s="659">
        <f t="shared" si="107"/>
        <v>8400</v>
      </c>
      <c r="Q245" s="659">
        <f t="shared" si="107"/>
        <v>200717</v>
      </c>
      <c r="R245" s="659">
        <f t="shared" si="107"/>
        <v>1515320</v>
      </c>
      <c r="S245" s="659">
        <f t="shared" si="107"/>
        <v>273441</v>
      </c>
      <c r="T245" s="659">
        <f t="shared" si="107"/>
        <v>21000</v>
      </c>
      <c r="U245" s="659">
        <f t="shared" si="107"/>
        <v>2360408</v>
      </c>
      <c r="V245" s="659">
        <f t="shared" si="107"/>
        <v>649941</v>
      </c>
      <c r="W245" s="659">
        <f t="shared" si="107"/>
        <v>500</v>
      </c>
      <c r="X245" s="659">
        <f t="shared" si="107"/>
        <v>1332609</v>
      </c>
      <c r="Y245" s="659">
        <f t="shared" si="107"/>
        <v>541050</v>
      </c>
      <c r="Z245" s="659">
        <f t="shared" si="107"/>
        <v>0</v>
      </c>
      <c r="AA245" s="660">
        <f t="shared" si="107"/>
        <v>1903400</v>
      </c>
    </row>
    <row r="246" spans="1:121" ht="18.75" thickBot="1" x14ac:dyDescent="0.3">
      <c r="E246" s="1267" t="s">
        <v>307</v>
      </c>
      <c r="F246" s="1267"/>
      <c r="G246" s="1267"/>
      <c r="H246" s="1267"/>
      <c r="I246" s="1267"/>
      <c r="J246" s="1267"/>
      <c r="K246" s="1267"/>
      <c r="L246" s="1269"/>
      <c r="M246" s="829">
        <v>71745</v>
      </c>
      <c r="N246" s="830">
        <v>10185</v>
      </c>
      <c r="O246" s="830">
        <v>61560</v>
      </c>
      <c r="P246" s="830">
        <v>0</v>
      </c>
      <c r="Q246" s="830">
        <v>0</v>
      </c>
      <c r="R246" s="830">
        <v>91825</v>
      </c>
      <c r="S246" s="830">
        <v>0</v>
      </c>
      <c r="T246" s="830">
        <v>0</v>
      </c>
      <c r="U246" s="830">
        <v>28342</v>
      </c>
      <c r="V246" s="830">
        <v>0</v>
      </c>
      <c r="W246" s="830">
        <v>0</v>
      </c>
      <c r="X246" s="830">
        <v>3640</v>
      </c>
      <c r="Y246" s="830">
        <v>0</v>
      </c>
      <c r="Z246" s="830">
        <v>0</v>
      </c>
      <c r="AA246" s="831">
        <v>3500</v>
      </c>
    </row>
    <row r="247" spans="1:121" ht="18.75" thickBot="1" x14ac:dyDescent="0.3">
      <c r="E247" s="1267" t="s">
        <v>308</v>
      </c>
      <c r="F247" s="1267"/>
      <c r="G247" s="1267"/>
      <c r="H247" s="1267"/>
      <c r="I247" s="1267"/>
      <c r="J247" s="1267"/>
      <c r="K247" s="1267"/>
      <c r="L247" s="1267"/>
      <c r="M247" s="655">
        <v>470897</v>
      </c>
      <c r="N247" s="656">
        <v>59854</v>
      </c>
      <c r="O247" s="656">
        <v>358232</v>
      </c>
      <c r="P247" s="656">
        <v>52811</v>
      </c>
      <c r="Q247" s="656">
        <v>0</v>
      </c>
      <c r="R247" s="656">
        <v>914192</v>
      </c>
      <c r="S247" s="656">
        <v>69000</v>
      </c>
      <c r="T247" s="656">
        <v>0</v>
      </c>
      <c r="U247" s="656">
        <v>703404</v>
      </c>
      <c r="V247" s="656">
        <v>107000</v>
      </c>
      <c r="W247" s="656">
        <v>0</v>
      </c>
      <c r="X247" s="656">
        <v>328874</v>
      </c>
      <c r="Y247" s="656">
        <v>60000</v>
      </c>
      <c r="Z247" s="656">
        <v>0</v>
      </c>
      <c r="AA247" s="657">
        <v>378680</v>
      </c>
    </row>
    <row r="248" spans="1:121" ht="18.75" thickBot="1" x14ac:dyDescent="0.3">
      <c r="E248" s="1267" t="s">
        <v>254</v>
      </c>
      <c r="F248" s="1267"/>
      <c r="G248" s="1267"/>
      <c r="H248" s="1267"/>
      <c r="I248" s="1267"/>
      <c r="J248" s="1267"/>
      <c r="K248" s="1267"/>
      <c r="L248" s="1269"/>
      <c r="M248" s="40">
        <f>SUM(M245:M247)</f>
        <v>1332003</v>
      </c>
      <c r="N248" s="41">
        <f t="shared" ref="N248:AA248" si="108">SUM(N245:N247)</f>
        <v>417982</v>
      </c>
      <c r="O248" s="41">
        <f t="shared" si="108"/>
        <v>652093</v>
      </c>
      <c r="P248" s="41">
        <f t="shared" si="108"/>
        <v>61211</v>
      </c>
      <c r="Q248" s="41">
        <f t="shared" si="108"/>
        <v>200717</v>
      </c>
      <c r="R248" s="41">
        <f t="shared" si="108"/>
        <v>2521337</v>
      </c>
      <c r="S248" s="41">
        <f t="shared" si="108"/>
        <v>342441</v>
      </c>
      <c r="T248" s="41">
        <f t="shared" si="108"/>
        <v>21000</v>
      </c>
      <c r="U248" s="41">
        <f t="shared" si="108"/>
        <v>3092154</v>
      </c>
      <c r="V248" s="41">
        <f t="shared" si="108"/>
        <v>756941</v>
      </c>
      <c r="W248" s="41">
        <f t="shared" si="108"/>
        <v>500</v>
      </c>
      <c r="X248" s="41">
        <f t="shared" si="108"/>
        <v>1665123</v>
      </c>
      <c r="Y248" s="41">
        <f t="shared" si="108"/>
        <v>601050</v>
      </c>
      <c r="Z248" s="41">
        <f t="shared" si="108"/>
        <v>0</v>
      </c>
      <c r="AA248" s="42">
        <f t="shared" si="108"/>
        <v>2285580</v>
      </c>
    </row>
    <row r="250" spans="1:121" ht="13.5" thickBot="1" x14ac:dyDescent="0.25"/>
    <row r="251" spans="1:121" s="239" customFormat="1" ht="35.25" customHeight="1" thickBot="1" x14ac:dyDescent="0.3">
      <c r="A251" s="57">
        <v>270</v>
      </c>
      <c r="B251" s="257">
        <v>5311</v>
      </c>
      <c r="C251" s="258">
        <v>6123</v>
      </c>
      <c r="D251" s="320"/>
      <c r="E251" s="321" t="s">
        <v>62</v>
      </c>
      <c r="F251" s="113"/>
      <c r="G251" s="114">
        <v>426</v>
      </c>
      <c r="H251" s="114">
        <v>2016</v>
      </c>
      <c r="I251" s="115">
        <v>2020</v>
      </c>
      <c r="J251" s="322">
        <f>K251+L251+M251+SUM(R251:AA251)</f>
        <v>20970</v>
      </c>
      <c r="K251" s="323">
        <v>0</v>
      </c>
      <c r="L251" s="324">
        <v>0</v>
      </c>
      <c r="M251" s="777">
        <f>N251+O251+P251+Q251</f>
        <v>3170</v>
      </c>
      <c r="N251" s="778">
        <v>0</v>
      </c>
      <c r="O251" s="779">
        <v>3170</v>
      </c>
      <c r="P251" s="780">
        <v>0</v>
      </c>
      <c r="Q251" s="324">
        <v>0</v>
      </c>
      <c r="R251" s="781">
        <v>8670</v>
      </c>
      <c r="S251" s="780">
        <v>0</v>
      </c>
      <c r="T251" s="782">
        <v>0</v>
      </c>
      <c r="U251" s="783">
        <v>4460</v>
      </c>
      <c r="V251" s="780">
        <v>0</v>
      </c>
      <c r="W251" s="324">
        <v>0</v>
      </c>
      <c r="X251" s="781">
        <v>4670</v>
      </c>
      <c r="Y251" s="780">
        <v>0</v>
      </c>
      <c r="Z251" s="782">
        <v>0</v>
      </c>
      <c r="AA251" s="784">
        <v>0</v>
      </c>
      <c r="AB251" s="170"/>
      <c r="AC251" s="170"/>
      <c r="AD251" s="170"/>
      <c r="AE251" s="170"/>
      <c r="AF251" s="170"/>
      <c r="AG251" s="170"/>
      <c r="AH251" s="170"/>
      <c r="AI251" s="170"/>
      <c r="AJ251" s="170"/>
      <c r="AK251" s="170"/>
      <c r="AL251" s="170"/>
      <c r="AM251" s="170"/>
      <c r="AN251" s="170"/>
      <c r="AO251" s="170"/>
      <c r="AP251" s="170"/>
      <c r="AQ251" s="170"/>
    </row>
    <row r="252" spans="1:121" ht="18.75" thickBot="1" x14ac:dyDescent="0.3">
      <c r="E252" s="1268" t="s">
        <v>75</v>
      </c>
      <c r="F252" s="1267"/>
      <c r="G252" s="1267"/>
      <c r="H252" s="1267"/>
      <c r="I252" s="1267"/>
      <c r="J252" s="1267"/>
      <c r="K252" s="1267"/>
      <c r="L252" s="1267"/>
      <c r="M252" s="40">
        <f>SUM(M251)</f>
        <v>3170</v>
      </c>
      <c r="N252" s="41">
        <f t="shared" ref="N252:AA252" si="109">SUM(N251)</f>
        <v>0</v>
      </c>
      <c r="O252" s="41">
        <f t="shared" si="109"/>
        <v>3170</v>
      </c>
      <c r="P252" s="41">
        <f t="shared" si="109"/>
        <v>0</v>
      </c>
      <c r="Q252" s="41">
        <f t="shared" si="109"/>
        <v>0</v>
      </c>
      <c r="R252" s="41">
        <f t="shared" si="109"/>
        <v>8670</v>
      </c>
      <c r="S252" s="41">
        <f t="shared" si="109"/>
        <v>0</v>
      </c>
      <c r="T252" s="41">
        <f t="shared" si="109"/>
        <v>0</v>
      </c>
      <c r="U252" s="41">
        <f t="shared" si="109"/>
        <v>4460</v>
      </c>
      <c r="V252" s="41">
        <f t="shared" si="109"/>
        <v>0</v>
      </c>
      <c r="W252" s="41">
        <f t="shared" si="109"/>
        <v>0</v>
      </c>
      <c r="X252" s="41">
        <f t="shared" si="109"/>
        <v>4670</v>
      </c>
      <c r="Y252" s="41">
        <f t="shared" si="109"/>
        <v>0</v>
      </c>
      <c r="Z252" s="41">
        <f t="shared" si="109"/>
        <v>0</v>
      </c>
      <c r="AA252" s="42">
        <f t="shared" si="109"/>
        <v>0</v>
      </c>
    </row>
    <row r="255" spans="1:121" ht="13.5" thickBot="1" x14ac:dyDescent="0.25"/>
    <row r="256" spans="1:121" s="59" customFormat="1" ht="48" customHeight="1" x14ac:dyDescent="0.25">
      <c r="A256" s="53">
        <v>300</v>
      </c>
      <c r="B256" s="80">
        <v>3745</v>
      </c>
      <c r="C256" s="44"/>
      <c r="D256" s="86"/>
      <c r="E256" s="300" t="s">
        <v>42</v>
      </c>
      <c r="F256" s="87"/>
      <c r="G256" s="301">
        <v>400</v>
      </c>
      <c r="H256" s="301">
        <v>2017</v>
      </c>
      <c r="I256" s="302">
        <v>2019</v>
      </c>
      <c r="J256" s="89">
        <f>K256+L256+M256+SUM(R256:AA256)</f>
        <v>100000</v>
      </c>
      <c r="K256" s="308">
        <v>0</v>
      </c>
      <c r="L256" s="309">
        <v>0</v>
      </c>
      <c r="M256" s="90">
        <f>N256+O256+P256+Q256</f>
        <v>2000</v>
      </c>
      <c r="N256" s="310">
        <v>0</v>
      </c>
      <c r="O256" s="311">
        <v>0</v>
      </c>
      <c r="P256" s="312">
        <v>0</v>
      </c>
      <c r="Q256" s="303">
        <v>2000</v>
      </c>
      <c r="R256" s="304">
        <v>0</v>
      </c>
      <c r="S256" s="313">
        <v>0</v>
      </c>
      <c r="T256" s="305">
        <v>58500</v>
      </c>
      <c r="U256" s="314">
        <v>0</v>
      </c>
      <c r="V256" s="313">
        <v>0</v>
      </c>
      <c r="W256" s="305">
        <v>39500</v>
      </c>
      <c r="X256" s="306">
        <v>0</v>
      </c>
      <c r="Y256" s="313">
        <v>0</v>
      </c>
      <c r="Z256" s="315">
        <v>0</v>
      </c>
      <c r="AA256" s="307">
        <v>0</v>
      </c>
      <c r="AB256" s="76"/>
      <c r="AC256" s="77"/>
      <c r="AD256" s="76"/>
      <c r="AE256" s="76"/>
      <c r="AF256" s="7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</row>
    <row r="257" spans="1:27" ht="36" customHeight="1" thickBot="1" x14ac:dyDescent="0.3">
      <c r="A257" s="33">
        <v>300</v>
      </c>
      <c r="B257" s="672">
        <v>2271</v>
      </c>
      <c r="C257" s="105"/>
      <c r="D257" s="100"/>
      <c r="E257" s="211" t="s">
        <v>45</v>
      </c>
      <c r="F257" s="316"/>
      <c r="G257" s="317">
        <v>400</v>
      </c>
      <c r="H257" s="317">
        <v>2017</v>
      </c>
      <c r="I257" s="318">
        <v>2020</v>
      </c>
      <c r="J257" s="107">
        <f>K257+L257+M257+SUM(R257:AA257)</f>
        <v>600000</v>
      </c>
      <c r="K257" s="83">
        <v>0</v>
      </c>
      <c r="L257" s="319">
        <v>0</v>
      </c>
      <c r="M257" s="742">
        <f>N257+O257+P257+Q257</f>
        <v>2000</v>
      </c>
      <c r="N257" s="743">
        <v>0</v>
      </c>
      <c r="O257" s="744">
        <v>0</v>
      </c>
      <c r="P257" s="669">
        <v>0</v>
      </c>
      <c r="Q257" s="745">
        <v>2000</v>
      </c>
      <c r="R257" s="746">
        <v>0</v>
      </c>
      <c r="S257" s="669">
        <v>0</v>
      </c>
      <c r="T257" s="671">
        <v>100000</v>
      </c>
      <c r="U257" s="746">
        <v>0</v>
      </c>
      <c r="V257" s="669">
        <v>0</v>
      </c>
      <c r="W257" s="747">
        <v>108000</v>
      </c>
      <c r="X257" s="670">
        <v>0</v>
      </c>
      <c r="Y257" s="669">
        <v>0</v>
      </c>
      <c r="Z257" s="83">
        <v>0</v>
      </c>
      <c r="AA257" s="748">
        <v>390000</v>
      </c>
    </row>
    <row r="258" spans="1:27" ht="18.75" thickBot="1" x14ac:dyDescent="0.3">
      <c r="E258" s="1267" t="s">
        <v>74</v>
      </c>
      <c r="F258" s="1267"/>
      <c r="G258" s="1267"/>
      <c r="H258" s="1267"/>
      <c r="I258" s="1267"/>
      <c r="J258" s="1267"/>
      <c r="K258" s="1267"/>
      <c r="L258" s="1267"/>
      <c r="M258" s="736">
        <f>SUM(M256:M257)</f>
        <v>4000</v>
      </c>
      <c r="N258" s="737">
        <f t="shared" ref="N258:AA258" si="110">SUM(N256:N257)</f>
        <v>0</v>
      </c>
      <c r="O258" s="737">
        <f t="shared" si="110"/>
        <v>0</v>
      </c>
      <c r="P258" s="737">
        <f t="shared" si="110"/>
        <v>0</v>
      </c>
      <c r="Q258" s="737">
        <f t="shared" si="110"/>
        <v>4000</v>
      </c>
      <c r="R258" s="737">
        <f t="shared" si="110"/>
        <v>0</v>
      </c>
      <c r="S258" s="737">
        <f t="shared" si="110"/>
        <v>0</v>
      </c>
      <c r="T258" s="737">
        <f t="shared" si="110"/>
        <v>158500</v>
      </c>
      <c r="U258" s="737">
        <f t="shared" si="110"/>
        <v>0</v>
      </c>
      <c r="V258" s="737">
        <f t="shared" si="110"/>
        <v>0</v>
      </c>
      <c r="W258" s="737">
        <f t="shared" si="110"/>
        <v>147500</v>
      </c>
      <c r="X258" s="737">
        <f t="shared" si="110"/>
        <v>0</v>
      </c>
      <c r="Y258" s="737">
        <f t="shared" si="110"/>
        <v>0</v>
      </c>
      <c r="Z258" s="737">
        <f t="shared" si="110"/>
        <v>0</v>
      </c>
      <c r="AA258" s="738">
        <f t="shared" si="110"/>
        <v>390000</v>
      </c>
    </row>
  </sheetData>
  <mergeCells count="42">
    <mergeCell ref="E258:L258"/>
    <mergeCell ref="E252:L252"/>
    <mergeCell ref="E79:L79"/>
    <mergeCell ref="E74:L74"/>
    <mergeCell ref="E60:L60"/>
    <mergeCell ref="E245:L245"/>
    <mergeCell ref="E246:L246"/>
    <mergeCell ref="E247:L247"/>
    <mergeCell ref="E248:L248"/>
    <mergeCell ref="E69:L69"/>
    <mergeCell ref="Q8:Q9"/>
    <mergeCell ref="R8:T8"/>
    <mergeCell ref="K8:K9"/>
    <mergeCell ref="E52:L52"/>
    <mergeCell ref="E65:L65"/>
    <mergeCell ref="E23:L23"/>
    <mergeCell ref="E28:L28"/>
    <mergeCell ref="E33:L33"/>
    <mergeCell ref="E42:L42"/>
    <mergeCell ref="E18:L18"/>
    <mergeCell ref="E37:L37"/>
    <mergeCell ref="B8:B9"/>
    <mergeCell ref="C8:C9"/>
    <mergeCell ref="D8:D9"/>
    <mergeCell ref="H8:H9"/>
    <mergeCell ref="I8:I9"/>
    <mergeCell ref="E1:AA1"/>
    <mergeCell ref="E7:E9"/>
    <mergeCell ref="F7:F9"/>
    <mergeCell ref="G7:G9"/>
    <mergeCell ref="H7:I7"/>
    <mergeCell ref="J7:J9"/>
    <mergeCell ref="N7:Q7"/>
    <mergeCell ref="R7:Z7"/>
    <mergeCell ref="AA7:AA9"/>
    <mergeCell ref="L8:L9"/>
    <mergeCell ref="U8:W8"/>
    <mergeCell ref="X8:Z8"/>
    <mergeCell ref="M8:M9"/>
    <mergeCell ref="N8:N9"/>
    <mergeCell ref="O8:O9"/>
    <mergeCell ref="P8:P9"/>
  </mergeCells>
  <pageMargins left="0.70866141732283461" right="0.70866141732283461" top="0.78740157480314965" bottom="0.78740157480314965" header="0.31496062992125984" footer="0.31496062992125984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view="pageBreakPreview" zoomScale="70" zoomScaleNormal="75" zoomScaleSheetLayoutView="70" workbookViewId="0">
      <selection activeCell="D32" sqref="D32"/>
    </sheetView>
  </sheetViews>
  <sheetFormatPr defaultColWidth="8.85546875" defaultRowHeight="12.75" x14ac:dyDescent="0.2"/>
  <cols>
    <col min="1" max="3" width="6.7109375" customWidth="1"/>
    <col min="4" max="4" width="46.7109375" customWidth="1"/>
    <col min="5" max="6" width="4.28515625" customWidth="1"/>
    <col min="7" max="7" width="5" customWidth="1"/>
    <col min="8" max="8" width="5.5703125" customWidth="1"/>
    <col min="9" max="9" width="13.5703125" customWidth="1"/>
    <col min="10" max="26" width="10.7109375" customWidth="1"/>
    <col min="257" max="259" width="6.7109375" customWidth="1"/>
    <col min="260" max="260" width="46.7109375" customWidth="1"/>
    <col min="261" max="262" width="4.28515625" customWidth="1"/>
    <col min="263" max="263" width="5" customWidth="1"/>
    <col min="264" max="264" width="5.5703125" customWidth="1"/>
    <col min="265" max="265" width="13.5703125" customWidth="1"/>
    <col min="266" max="282" width="10.7109375" customWidth="1"/>
    <col min="513" max="515" width="6.7109375" customWidth="1"/>
    <col min="516" max="516" width="46.7109375" customWidth="1"/>
    <col min="517" max="518" width="4.28515625" customWidth="1"/>
    <col min="519" max="519" width="5" customWidth="1"/>
    <col min="520" max="520" width="5.5703125" customWidth="1"/>
    <col min="521" max="521" width="13.5703125" customWidth="1"/>
    <col min="522" max="538" width="10.7109375" customWidth="1"/>
    <col min="769" max="771" width="6.7109375" customWidth="1"/>
    <col min="772" max="772" width="46.7109375" customWidth="1"/>
    <col min="773" max="774" width="4.28515625" customWidth="1"/>
    <col min="775" max="775" width="5" customWidth="1"/>
    <col min="776" max="776" width="5.5703125" customWidth="1"/>
    <col min="777" max="777" width="13.5703125" customWidth="1"/>
    <col min="778" max="794" width="10.7109375" customWidth="1"/>
    <col min="1025" max="1027" width="6.7109375" customWidth="1"/>
    <col min="1028" max="1028" width="46.7109375" customWidth="1"/>
    <col min="1029" max="1030" width="4.28515625" customWidth="1"/>
    <col min="1031" max="1031" width="5" customWidth="1"/>
    <col min="1032" max="1032" width="5.5703125" customWidth="1"/>
    <col min="1033" max="1033" width="13.5703125" customWidth="1"/>
    <col min="1034" max="1050" width="10.7109375" customWidth="1"/>
    <col min="1281" max="1283" width="6.7109375" customWidth="1"/>
    <col min="1284" max="1284" width="46.7109375" customWidth="1"/>
    <col min="1285" max="1286" width="4.28515625" customWidth="1"/>
    <col min="1287" max="1287" width="5" customWidth="1"/>
    <col min="1288" max="1288" width="5.5703125" customWidth="1"/>
    <col min="1289" max="1289" width="13.5703125" customWidth="1"/>
    <col min="1290" max="1306" width="10.7109375" customWidth="1"/>
    <col min="1537" max="1539" width="6.7109375" customWidth="1"/>
    <col min="1540" max="1540" width="46.7109375" customWidth="1"/>
    <col min="1541" max="1542" width="4.28515625" customWidth="1"/>
    <col min="1543" max="1543" width="5" customWidth="1"/>
    <col min="1544" max="1544" width="5.5703125" customWidth="1"/>
    <col min="1545" max="1545" width="13.5703125" customWidth="1"/>
    <col min="1546" max="1562" width="10.7109375" customWidth="1"/>
    <col min="1793" max="1795" width="6.7109375" customWidth="1"/>
    <col min="1796" max="1796" width="46.7109375" customWidth="1"/>
    <col min="1797" max="1798" width="4.28515625" customWidth="1"/>
    <col min="1799" max="1799" width="5" customWidth="1"/>
    <col min="1800" max="1800" width="5.5703125" customWidth="1"/>
    <col min="1801" max="1801" width="13.5703125" customWidth="1"/>
    <col min="1802" max="1818" width="10.7109375" customWidth="1"/>
    <col min="2049" max="2051" width="6.7109375" customWidth="1"/>
    <col min="2052" max="2052" width="46.7109375" customWidth="1"/>
    <col min="2053" max="2054" width="4.28515625" customWidth="1"/>
    <col min="2055" max="2055" width="5" customWidth="1"/>
    <col min="2056" max="2056" width="5.5703125" customWidth="1"/>
    <col min="2057" max="2057" width="13.5703125" customWidth="1"/>
    <col min="2058" max="2074" width="10.7109375" customWidth="1"/>
    <col min="2305" max="2307" width="6.7109375" customWidth="1"/>
    <col min="2308" max="2308" width="46.7109375" customWidth="1"/>
    <col min="2309" max="2310" width="4.28515625" customWidth="1"/>
    <col min="2311" max="2311" width="5" customWidth="1"/>
    <col min="2312" max="2312" width="5.5703125" customWidth="1"/>
    <col min="2313" max="2313" width="13.5703125" customWidth="1"/>
    <col min="2314" max="2330" width="10.7109375" customWidth="1"/>
    <col min="2561" max="2563" width="6.7109375" customWidth="1"/>
    <col min="2564" max="2564" width="46.7109375" customWidth="1"/>
    <col min="2565" max="2566" width="4.28515625" customWidth="1"/>
    <col min="2567" max="2567" width="5" customWidth="1"/>
    <col min="2568" max="2568" width="5.5703125" customWidth="1"/>
    <col min="2569" max="2569" width="13.5703125" customWidth="1"/>
    <col min="2570" max="2586" width="10.7109375" customWidth="1"/>
    <col min="2817" max="2819" width="6.7109375" customWidth="1"/>
    <col min="2820" max="2820" width="46.7109375" customWidth="1"/>
    <col min="2821" max="2822" width="4.28515625" customWidth="1"/>
    <col min="2823" max="2823" width="5" customWidth="1"/>
    <col min="2824" max="2824" width="5.5703125" customWidth="1"/>
    <col min="2825" max="2825" width="13.5703125" customWidth="1"/>
    <col min="2826" max="2842" width="10.7109375" customWidth="1"/>
    <col min="3073" max="3075" width="6.7109375" customWidth="1"/>
    <col min="3076" max="3076" width="46.7109375" customWidth="1"/>
    <col min="3077" max="3078" width="4.28515625" customWidth="1"/>
    <col min="3079" max="3079" width="5" customWidth="1"/>
    <col min="3080" max="3080" width="5.5703125" customWidth="1"/>
    <col min="3081" max="3081" width="13.5703125" customWidth="1"/>
    <col min="3082" max="3098" width="10.7109375" customWidth="1"/>
    <col min="3329" max="3331" width="6.7109375" customWidth="1"/>
    <col min="3332" max="3332" width="46.7109375" customWidth="1"/>
    <col min="3333" max="3334" width="4.28515625" customWidth="1"/>
    <col min="3335" max="3335" width="5" customWidth="1"/>
    <col min="3336" max="3336" width="5.5703125" customWidth="1"/>
    <col min="3337" max="3337" width="13.5703125" customWidth="1"/>
    <col min="3338" max="3354" width="10.7109375" customWidth="1"/>
    <col min="3585" max="3587" width="6.7109375" customWidth="1"/>
    <col min="3588" max="3588" width="46.7109375" customWidth="1"/>
    <col min="3589" max="3590" width="4.28515625" customWidth="1"/>
    <col min="3591" max="3591" width="5" customWidth="1"/>
    <col min="3592" max="3592" width="5.5703125" customWidth="1"/>
    <col min="3593" max="3593" width="13.5703125" customWidth="1"/>
    <col min="3594" max="3610" width="10.7109375" customWidth="1"/>
    <col min="3841" max="3843" width="6.7109375" customWidth="1"/>
    <col min="3844" max="3844" width="46.7109375" customWidth="1"/>
    <col min="3845" max="3846" width="4.28515625" customWidth="1"/>
    <col min="3847" max="3847" width="5" customWidth="1"/>
    <col min="3848" max="3848" width="5.5703125" customWidth="1"/>
    <col min="3849" max="3849" width="13.5703125" customWidth="1"/>
    <col min="3850" max="3866" width="10.7109375" customWidth="1"/>
    <col min="4097" max="4099" width="6.7109375" customWidth="1"/>
    <col min="4100" max="4100" width="46.7109375" customWidth="1"/>
    <col min="4101" max="4102" width="4.28515625" customWidth="1"/>
    <col min="4103" max="4103" width="5" customWidth="1"/>
    <col min="4104" max="4104" width="5.5703125" customWidth="1"/>
    <col min="4105" max="4105" width="13.5703125" customWidth="1"/>
    <col min="4106" max="4122" width="10.7109375" customWidth="1"/>
    <col min="4353" max="4355" width="6.7109375" customWidth="1"/>
    <col min="4356" max="4356" width="46.7109375" customWidth="1"/>
    <col min="4357" max="4358" width="4.28515625" customWidth="1"/>
    <col min="4359" max="4359" width="5" customWidth="1"/>
    <col min="4360" max="4360" width="5.5703125" customWidth="1"/>
    <col min="4361" max="4361" width="13.5703125" customWidth="1"/>
    <col min="4362" max="4378" width="10.7109375" customWidth="1"/>
    <col min="4609" max="4611" width="6.7109375" customWidth="1"/>
    <col min="4612" max="4612" width="46.7109375" customWidth="1"/>
    <col min="4613" max="4614" width="4.28515625" customWidth="1"/>
    <col min="4615" max="4615" width="5" customWidth="1"/>
    <col min="4616" max="4616" width="5.5703125" customWidth="1"/>
    <col min="4617" max="4617" width="13.5703125" customWidth="1"/>
    <col min="4618" max="4634" width="10.7109375" customWidth="1"/>
    <col min="4865" max="4867" width="6.7109375" customWidth="1"/>
    <col min="4868" max="4868" width="46.7109375" customWidth="1"/>
    <col min="4869" max="4870" width="4.28515625" customWidth="1"/>
    <col min="4871" max="4871" width="5" customWidth="1"/>
    <col min="4872" max="4872" width="5.5703125" customWidth="1"/>
    <col min="4873" max="4873" width="13.5703125" customWidth="1"/>
    <col min="4874" max="4890" width="10.7109375" customWidth="1"/>
    <col min="5121" max="5123" width="6.7109375" customWidth="1"/>
    <col min="5124" max="5124" width="46.7109375" customWidth="1"/>
    <col min="5125" max="5126" width="4.28515625" customWidth="1"/>
    <col min="5127" max="5127" width="5" customWidth="1"/>
    <col min="5128" max="5128" width="5.5703125" customWidth="1"/>
    <col min="5129" max="5129" width="13.5703125" customWidth="1"/>
    <col min="5130" max="5146" width="10.7109375" customWidth="1"/>
    <col min="5377" max="5379" width="6.7109375" customWidth="1"/>
    <col min="5380" max="5380" width="46.7109375" customWidth="1"/>
    <col min="5381" max="5382" width="4.28515625" customWidth="1"/>
    <col min="5383" max="5383" width="5" customWidth="1"/>
    <col min="5384" max="5384" width="5.5703125" customWidth="1"/>
    <col min="5385" max="5385" width="13.5703125" customWidth="1"/>
    <col min="5386" max="5402" width="10.7109375" customWidth="1"/>
    <col min="5633" max="5635" width="6.7109375" customWidth="1"/>
    <col min="5636" max="5636" width="46.7109375" customWidth="1"/>
    <col min="5637" max="5638" width="4.28515625" customWidth="1"/>
    <col min="5639" max="5639" width="5" customWidth="1"/>
    <col min="5640" max="5640" width="5.5703125" customWidth="1"/>
    <col min="5641" max="5641" width="13.5703125" customWidth="1"/>
    <col min="5642" max="5658" width="10.7109375" customWidth="1"/>
    <col min="5889" max="5891" width="6.7109375" customWidth="1"/>
    <col min="5892" max="5892" width="46.7109375" customWidth="1"/>
    <col min="5893" max="5894" width="4.28515625" customWidth="1"/>
    <col min="5895" max="5895" width="5" customWidth="1"/>
    <col min="5896" max="5896" width="5.5703125" customWidth="1"/>
    <col min="5897" max="5897" width="13.5703125" customWidth="1"/>
    <col min="5898" max="5914" width="10.7109375" customWidth="1"/>
    <col min="6145" max="6147" width="6.7109375" customWidth="1"/>
    <col min="6148" max="6148" width="46.7109375" customWidth="1"/>
    <col min="6149" max="6150" width="4.28515625" customWidth="1"/>
    <col min="6151" max="6151" width="5" customWidth="1"/>
    <col min="6152" max="6152" width="5.5703125" customWidth="1"/>
    <col min="6153" max="6153" width="13.5703125" customWidth="1"/>
    <col min="6154" max="6170" width="10.7109375" customWidth="1"/>
    <col min="6401" max="6403" width="6.7109375" customWidth="1"/>
    <col min="6404" max="6404" width="46.7109375" customWidth="1"/>
    <col min="6405" max="6406" width="4.28515625" customWidth="1"/>
    <col min="6407" max="6407" width="5" customWidth="1"/>
    <col min="6408" max="6408" width="5.5703125" customWidth="1"/>
    <col min="6409" max="6409" width="13.5703125" customWidth="1"/>
    <col min="6410" max="6426" width="10.7109375" customWidth="1"/>
    <col min="6657" max="6659" width="6.7109375" customWidth="1"/>
    <col min="6660" max="6660" width="46.7109375" customWidth="1"/>
    <col min="6661" max="6662" width="4.28515625" customWidth="1"/>
    <col min="6663" max="6663" width="5" customWidth="1"/>
    <col min="6664" max="6664" width="5.5703125" customWidth="1"/>
    <col min="6665" max="6665" width="13.5703125" customWidth="1"/>
    <col min="6666" max="6682" width="10.7109375" customWidth="1"/>
    <col min="6913" max="6915" width="6.7109375" customWidth="1"/>
    <col min="6916" max="6916" width="46.7109375" customWidth="1"/>
    <col min="6917" max="6918" width="4.28515625" customWidth="1"/>
    <col min="6919" max="6919" width="5" customWidth="1"/>
    <col min="6920" max="6920" width="5.5703125" customWidth="1"/>
    <col min="6921" max="6921" width="13.5703125" customWidth="1"/>
    <col min="6922" max="6938" width="10.7109375" customWidth="1"/>
    <col min="7169" max="7171" width="6.7109375" customWidth="1"/>
    <col min="7172" max="7172" width="46.7109375" customWidth="1"/>
    <col min="7173" max="7174" width="4.28515625" customWidth="1"/>
    <col min="7175" max="7175" width="5" customWidth="1"/>
    <col min="7176" max="7176" width="5.5703125" customWidth="1"/>
    <col min="7177" max="7177" width="13.5703125" customWidth="1"/>
    <col min="7178" max="7194" width="10.7109375" customWidth="1"/>
    <col min="7425" max="7427" width="6.7109375" customWidth="1"/>
    <col min="7428" max="7428" width="46.7109375" customWidth="1"/>
    <col min="7429" max="7430" width="4.28515625" customWidth="1"/>
    <col min="7431" max="7431" width="5" customWidth="1"/>
    <col min="7432" max="7432" width="5.5703125" customWidth="1"/>
    <col min="7433" max="7433" width="13.5703125" customWidth="1"/>
    <col min="7434" max="7450" width="10.7109375" customWidth="1"/>
    <col min="7681" max="7683" width="6.7109375" customWidth="1"/>
    <col min="7684" max="7684" width="46.7109375" customWidth="1"/>
    <col min="7685" max="7686" width="4.28515625" customWidth="1"/>
    <col min="7687" max="7687" width="5" customWidth="1"/>
    <col min="7688" max="7688" width="5.5703125" customWidth="1"/>
    <col min="7689" max="7689" width="13.5703125" customWidth="1"/>
    <col min="7690" max="7706" width="10.7109375" customWidth="1"/>
    <col min="7937" max="7939" width="6.7109375" customWidth="1"/>
    <col min="7940" max="7940" width="46.7109375" customWidth="1"/>
    <col min="7941" max="7942" width="4.28515625" customWidth="1"/>
    <col min="7943" max="7943" width="5" customWidth="1"/>
    <col min="7944" max="7944" width="5.5703125" customWidth="1"/>
    <col min="7945" max="7945" width="13.5703125" customWidth="1"/>
    <col min="7946" max="7962" width="10.7109375" customWidth="1"/>
    <col min="8193" max="8195" width="6.7109375" customWidth="1"/>
    <col min="8196" max="8196" width="46.7109375" customWidth="1"/>
    <col min="8197" max="8198" width="4.28515625" customWidth="1"/>
    <col min="8199" max="8199" width="5" customWidth="1"/>
    <col min="8200" max="8200" width="5.5703125" customWidth="1"/>
    <col min="8201" max="8201" width="13.5703125" customWidth="1"/>
    <col min="8202" max="8218" width="10.7109375" customWidth="1"/>
    <col min="8449" max="8451" width="6.7109375" customWidth="1"/>
    <col min="8452" max="8452" width="46.7109375" customWidth="1"/>
    <col min="8453" max="8454" width="4.28515625" customWidth="1"/>
    <col min="8455" max="8455" width="5" customWidth="1"/>
    <col min="8456" max="8456" width="5.5703125" customWidth="1"/>
    <col min="8457" max="8457" width="13.5703125" customWidth="1"/>
    <col min="8458" max="8474" width="10.7109375" customWidth="1"/>
    <col min="8705" max="8707" width="6.7109375" customWidth="1"/>
    <col min="8708" max="8708" width="46.7109375" customWidth="1"/>
    <col min="8709" max="8710" width="4.28515625" customWidth="1"/>
    <col min="8711" max="8711" width="5" customWidth="1"/>
    <col min="8712" max="8712" width="5.5703125" customWidth="1"/>
    <col min="8713" max="8713" width="13.5703125" customWidth="1"/>
    <col min="8714" max="8730" width="10.7109375" customWidth="1"/>
    <col min="8961" max="8963" width="6.7109375" customWidth="1"/>
    <col min="8964" max="8964" width="46.7109375" customWidth="1"/>
    <col min="8965" max="8966" width="4.28515625" customWidth="1"/>
    <col min="8967" max="8967" width="5" customWidth="1"/>
    <col min="8968" max="8968" width="5.5703125" customWidth="1"/>
    <col min="8969" max="8969" width="13.5703125" customWidth="1"/>
    <col min="8970" max="8986" width="10.7109375" customWidth="1"/>
    <col min="9217" max="9219" width="6.7109375" customWidth="1"/>
    <col min="9220" max="9220" width="46.7109375" customWidth="1"/>
    <col min="9221" max="9222" width="4.28515625" customWidth="1"/>
    <col min="9223" max="9223" width="5" customWidth="1"/>
    <col min="9224" max="9224" width="5.5703125" customWidth="1"/>
    <col min="9225" max="9225" width="13.5703125" customWidth="1"/>
    <col min="9226" max="9242" width="10.7109375" customWidth="1"/>
    <col min="9473" max="9475" width="6.7109375" customWidth="1"/>
    <col min="9476" max="9476" width="46.7109375" customWidth="1"/>
    <col min="9477" max="9478" width="4.28515625" customWidth="1"/>
    <col min="9479" max="9479" width="5" customWidth="1"/>
    <col min="9480" max="9480" width="5.5703125" customWidth="1"/>
    <col min="9481" max="9481" width="13.5703125" customWidth="1"/>
    <col min="9482" max="9498" width="10.7109375" customWidth="1"/>
    <col min="9729" max="9731" width="6.7109375" customWidth="1"/>
    <col min="9732" max="9732" width="46.7109375" customWidth="1"/>
    <col min="9733" max="9734" width="4.28515625" customWidth="1"/>
    <col min="9735" max="9735" width="5" customWidth="1"/>
    <col min="9736" max="9736" width="5.5703125" customWidth="1"/>
    <col min="9737" max="9737" width="13.5703125" customWidth="1"/>
    <col min="9738" max="9754" width="10.7109375" customWidth="1"/>
    <col min="9985" max="9987" width="6.7109375" customWidth="1"/>
    <col min="9988" max="9988" width="46.7109375" customWidth="1"/>
    <col min="9989" max="9990" width="4.28515625" customWidth="1"/>
    <col min="9991" max="9991" width="5" customWidth="1"/>
    <col min="9992" max="9992" width="5.5703125" customWidth="1"/>
    <col min="9993" max="9993" width="13.5703125" customWidth="1"/>
    <col min="9994" max="10010" width="10.7109375" customWidth="1"/>
    <col min="10241" max="10243" width="6.7109375" customWidth="1"/>
    <col min="10244" max="10244" width="46.7109375" customWidth="1"/>
    <col min="10245" max="10246" width="4.28515625" customWidth="1"/>
    <col min="10247" max="10247" width="5" customWidth="1"/>
    <col min="10248" max="10248" width="5.5703125" customWidth="1"/>
    <col min="10249" max="10249" width="13.5703125" customWidth="1"/>
    <col min="10250" max="10266" width="10.7109375" customWidth="1"/>
    <col min="10497" max="10499" width="6.7109375" customWidth="1"/>
    <col min="10500" max="10500" width="46.7109375" customWidth="1"/>
    <col min="10501" max="10502" width="4.28515625" customWidth="1"/>
    <col min="10503" max="10503" width="5" customWidth="1"/>
    <col min="10504" max="10504" width="5.5703125" customWidth="1"/>
    <col min="10505" max="10505" width="13.5703125" customWidth="1"/>
    <col min="10506" max="10522" width="10.7109375" customWidth="1"/>
    <col min="10753" max="10755" width="6.7109375" customWidth="1"/>
    <col min="10756" max="10756" width="46.7109375" customWidth="1"/>
    <col min="10757" max="10758" width="4.28515625" customWidth="1"/>
    <col min="10759" max="10759" width="5" customWidth="1"/>
    <col min="10760" max="10760" width="5.5703125" customWidth="1"/>
    <col min="10761" max="10761" width="13.5703125" customWidth="1"/>
    <col min="10762" max="10778" width="10.7109375" customWidth="1"/>
    <col min="11009" max="11011" width="6.7109375" customWidth="1"/>
    <col min="11012" max="11012" width="46.7109375" customWidth="1"/>
    <col min="11013" max="11014" width="4.28515625" customWidth="1"/>
    <col min="11015" max="11015" width="5" customWidth="1"/>
    <col min="11016" max="11016" width="5.5703125" customWidth="1"/>
    <col min="11017" max="11017" width="13.5703125" customWidth="1"/>
    <col min="11018" max="11034" width="10.7109375" customWidth="1"/>
    <col min="11265" max="11267" width="6.7109375" customWidth="1"/>
    <col min="11268" max="11268" width="46.7109375" customWidth="1"/>
    <col min="11269" max="11270" width="4.28515625" customWidth="1"/>
    <col min="11271" max="11271" width="5" customWidth="1"/>
    <col min="11272" max="11272" width="5.5703125" customWidth="1"/>
    <col min="11273" max="11273" width="13.5703125" customWidth="1"/>
    <col min="11274" max="11290" width="10.7109375" customWidth="1"/>
    <col min="11521" max="11523" width="6.7109375" customWidth="1"/>
    <col min="11524" max="11524" width="46.7109375" customWidth="1"/>
    <col min="11525" max="11526" width="4.28515625" customWidth="1"/>
    <col min="11527" max="11527" width="5" customWidth="1"/>
    <col min="11528" max="11528" width="5.5703125" customWidth="1"/>
    <col min="11529" max="11529" width="13.5703125" customWidth="1"/>
    <col min="11530" max="11546" width="10.7109375" customWidth="1"/>
    <col min="11777" max="11779" width="6.7109375" customWidth="1"/>
    <col min="11780" max="11780" width="46.7109375" customWidth="1"/>
    <col min="11781" max="11782" width="4.28515625" customWidth="1"/>
    <col min="11783" max="11783" width="5" customWidth="1"/>
    <col min="11784" max="11784" width="5.5703125" customWidth="1"/>
    <col min="11785" max="11785" width="13.5703125" customWidth="1"/>
    <col min="11786" max="11802" width="10.7109375" customWidth="1"/>
    <col min="12033" max="12035" width="6.7109375" customWidth="1"/>
    <col min="12036" max="12036" width="46.7109375" customWidth="1"/>
    <col min="12037" max="12038" width="4.28515625" customWidth="1"/>
    <col min="12039" max="12039" width="5" customWidth="1"/>
    <col min="12040" max="12040" width="5.5703125" customWidth="1"/>
    <col min="12041" max="12041" width="13.5703125" customWidth="1"/>
    <col min="12042" max="12058" width="10.7109375" customWidth="1"/>
    <col min="12289" max="12291" width="6.7109375" customWidth="1"/>
    <col min="12292" max="12292" width="46.7109375" customWidth="1"/>
    <col min="12293" max="12294" width="4.28515625" customWidth="1"/>
    <col min="12295" max="12295" width="5" customWidth="1"/>
    <col min="12296" max="12296" width="5.5703125" customWidth="1"/>
    <col min="12297" max="12297" width="13.5703125" customWidth="1"/>
    <col min="12298" max="12314" width="10.7109375" customWidth="1"/>
    <col min="12545" max="12547" width="6.7109375" customWidth="1"/>
    <col min="12548" max="12548" width="46.7109375" customWidth="1"/>
    <col min="12549" max="12550" width="4.28515625" customWidth="1"/>
    <col min="12551" max="12551" width="5" customWidth="1"/>
    <col min="12552" max="12552" width="5.5703125" customWidth="1"/>
    <col min="12553" max="12553" width="13.5703125" customWidth="1"/>
    <col min="12554" max="12570" width="10.7109375" customWidth="1"/>
    <col min="12801" max="12803" width="6.7109375" customWidth="1"/>
    <col min="12804" max="12804" width="46.7109375" customWidth="1"/>
    <col min="12805" max="12806" width="4.28515625" customWidth="1"/>
    <col min="12807" max="12807" width="5" customWidth="1"/>
    <col min="12808" max="12808" width="5.5703125" customWidth="1"/>
    <col min="12809" max="12809" width="13.5703125" customWidth="1"/>
    <col min="12810" max="12826" width="10.7109375" customWidth="1"/>
    <col min="13057" max="13059" width="6.7109375" customWidth="1"/>
    <col min="13060" max="13060" width="46.7109375" customWidth="1"/>
    <col min="13061" max="13062" width="4.28515625" customWidth="1"/>
    <col min="13063" max="13063" width="5" customWidth="1"/>
    <col min="13064" max="13064" width="5.5703125" customWidth="1"/>
    <col min="13065" max="13065" width="13.5703125" customWidth="1"/>
    <col min="13066" max="13082" width="10.7109375" customWidth="1"/>
    <col min="13313" max="13315" width="6.7109375" customWidth="1"/>
    <col min="13316" max="13316" width="46.7109375" customWidth="1"/>
    <col min="13317" max="13318" width="4.28515625" customWidth="1"/>
    <col min="13319" max="13319" width="5" customWidth="1"/>
    <col min="13320" max="13320" width="5.5703125" customWidth="1"/>
    <col min="13321" max="13321" width="13.5703125" customWidth="1"/>
    <col min="13322" max="13338" width="10.7109375" customWidth="1"/>
    <col min="13569" max="13571" width="6.7109375" customWidth="1"/>
    <col min="13572" max="13572" width="46.7109375" customWidth="1"/>
    <col min="13573" max="13574" width="4.28515625" customWidth="1"/>
    <col min="13575" max="13575" width="5" customWidth="1"/>
    <col min="13576" max="13576" width="5.5703125" customWidth="1"/>
    <col min="13577" max="13577" width="13.5703125" customWidth="1"/>
    <col min="13578" max="13594" width="10.7109375" customWidth="1"/>
    <col min="13825" max="13827" width="6.7109375" customWidth="1"/>
    <col min="13828" max="13828" width="46.7109375" customWidth="1"/>
    <col min="13829" max="13830" width="4.28515625" customWidth="1"/>
    <col min="13831" max="13831" width="5" customWidth="1"/>
    <col min="13832" max="13832" width="5.5703125" customWidth="1"/>
    <col min="13833" max="13833" width="13.5703125" customWidth="1"/>
    <col min="13834" max="13850" width="10.7109375" customWidth="1"/>
    <col min="14081" max="14083" width="6.7109375" customWidth="1"/>
    <col min="14084" max="14084" width="46.7109375" customWidth="1"/>
    <col min="14085" max="14086" width="4.28515625" customWidth="1"/>
    <col min="14087" max="14087" width="5" customWidth="1"/>
    <col min="14088" max="14088" width="5.5703125" customWidth="1"/>
    <col min="14089" max="14089" width="13.5703125" customWidth="1"/>
    <col min="14090" max="14106" width="10.7109375" customWidth="1"/>
    <col min="14337" max="14339" width="6.7109375" customWidth="1"/>
    <col min="14340" max="14340" width="46.7109375" customWidth="1"/>
    <col min="14341" max="14342" width="4.28515625" customWidth="1"/>
    <col min="14343" max="14343" width="5" customWidth="1"/>
    <col min="14344" max="14344" width="5.5703125" customWidth="1"/>
    <col min="14345" max="14345" width="13.5703125" customWidth="1"/>
    <col min="14346" max="14362" width="10.7109375" customWidth="1"/>
    <col min="14593" max="14595" width="6.7109375" customWidth="1"/>
    <col min="14596" max="14596" width="46.7109375" customWidth="1"/>
    <col min="14597" max="14598" width="4.28515625" customWidth="1"/>
    <col min="14599" max="14599" width="5" customWidth="1"/>
    <col min="14600" max="14600" width="5.5703125" customWidth="1"/>
    <col min="14601" max="14601" width="13.5703125" customWidth="1"/>
    <col min="14602" max="14618" width="10.7109375" customWidth="1"/>
    <col min="14849" max="14851" width="6.7109375" customWidth="1"/>
    <col min="14852" max="14852" width="46.7109375" customWidth="1"/>
    <col min="14853" max="14854" width="4.28515625" customWidth="1"/>
    <col min="14855" max="14855" width="5" customWidth="1"/>
    <col min="14856" max="14856" width="5.5703125" customWidth="1"/>
    <col min="14857" max="14857" width="13.5703125" customWidth="1"/>
    <col min="14858" max="14874" width="10.7109375" customWidth="1"/>
    <col min="15105" max="15107" width="6.7109375" customWidth="1"/>
    <col min="15108" max="15108" width="46.7109375" customWidth="1"/>
    <col min="15109" max="15110" width="4.28515625" customWidth="1"/>
    <col min="15111" max="15111" width="5" customWidth="1"/>
    <col min="15112" max="15112" width="5.5703125" customWidth="1"/>
    <col min="15113" max="15113" width="13.5703125" customWidth="1"/>
    <col min="15114" max="15130" width="10.7109375" customWidth="1"/>
    <col min="15361" max="15363" width="6.7109375" customWidth="1"/>
    <col min="15364" max="15364" width="46.7109375" customWidth="1"/>
    <col min="15365" max="15366" width="4.28515625" customWidth="1"/>
    <col min="15367" max="15367" width="5" customWidth="1"/>
    <col min="15368" max="15368" width="5.5703125" customWidth="1"/>
    <col min="15369" max="15369" width="13.5703125" customWidth="1"/>
    <col min="15370" max="15386" width="10.7109375" customWidth="1"/>
    <col min="15617" max="15619" width="6.7109375" customWidth="1"/>
    <col min="15620" max="15620" width="46.7109375" customWidth="1"/>
    <col min="15621" max="15622" width="4.28515625" customWidth="1"/>
    <col min="15623" max="15623" width="5" customWidth="1"/>
    <col min="15624" max="15624" width="5.5703125" customWidth="1"/>
    <col min="15625" max="15625" width="13.5703125" customWidth="1"/>
    <col min="15626" max="15642" width="10.7109375" customWidth="1"/>
    <col min="15873" max="15875" width="6.7109375" customWidth="1"/>
    <col min="15876" max="15876" width="46.7109375" customWidth="1"/>
    <col min="15877" max="15878" width="4.28515625" customWidth="1"/>
    <col min="15879" max="15879" width="5" customWidth="1"/>
    <col min="15880" max="15880" width="5.5703125" customWidth="1"/>
    <col min="15881" max="15881" width="13.5703125" customWidth="1"/>
    <col min="15882" max="15898" width="10.7109375" customWidth="1"/>
    <col min="16129" max="16131" width="6.7109375" customWidth="1"/>
    <col min="16132" max="16132" width="46.7109375" customWidth="1"/>
    <col min="16133" max="16134" width="4.28515625" customWidth="1"/>
    <col min="16135" max="16135" width="5" customWidth="1"/>
    <col min="16136" max="16136" width="5.5703125" customWidth="1"/>
    <col min="16137" max="16137" width="13.5703125" customWidth="1"/>
    <col min="16138" max="16154" width="10.7109375" customWidth="1"/>
  </cols>
  <sheetData>
    <row r="1" spans="1:42" ht="41.25" customHeight="1" x14ac:dyDescent="0.4">
      <c r="A1" s="1"/>
      <c r="B1" s="2"/>
      <c r="C1" s="923"/>
      <c r="D1" s="1273" t="s">
        <v>310</v>
      </c>
      <c r="E1" s="1273"/>
      <c r="F1" s="1273"/>
      <c r="G1" s="1273"/>
      <c r="H1" s="1273"/>
      <c r="I1" s="1273"/>
      <c r="J1" s="1273"/>
      <c r="K1" s="1273"/>
      <c r="L1" s="1273"/>
      <c r="M1" s="1273"/>
      <c r="N1" s="1273"/>
      <c r="O1" s="1273"/>
      <c r="P1" s="1273"/>
      <c r="Q1" s="1273"/>
      <c r="R1" s="1273"/>
      <c r="S1" s="1273"/>
      <c r="T1" s="1273"/>
      <c r="U1" s="1273"/>
      <c r="V1" s="1273"/>
      <c r="W1" s="1273"/>
      <c r="X1" s="1273"/>
      <c r="Y1" s="1273"/>
      <c r="Z1" s="1273"/>
    </row>
    <row r="2" spans="1:42" ht="15.75" customHeight="1" x14ac:dyDescent="0.4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42" ht="18.75" customHeight="1" x14ac:dyDescent="0.4">
      <c r="A3" s="1"/>
      <c r="B3" s="2"/>
      <c r="C3" s="2"/>
      <c r="D3" s="924" t="s">
        <v>0</v>
      </c>
      <c r="E3" s="925"/>
      <c r="F3" s="926"/>
      <c r="G3" s="927"/>
      <c r="H3" s="927"/>
      <c r="I3" s="928" t="s">
        <v>1</v>
      </c>
      <c r="J3" s="76"/>
      <c r="K3" s="76"/>
      <c r="L3" s="76"/>
      <c r="M3" s="44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42" ht="19.5" customHeight="1" x14ac:dyDescent="0.4">
      <c r="A4" s="1"/>
      <c r="B4" s="2"/>
      <c r="C4" s="2"/>
      <c r="D4" s="924"/>
      <c r="E4" s="925"/>
      <c r="F4" s="929"/>
      <c r="G4" s="927"/>
      <c r="H4" s="927"/>
      <c r="I4" s="928" t="s">
        <v>311</v>
      </c>
      <c r="J4" s="76"/>
      <c r="K4" s="76"/>
      <c r="L4" s="76"/>
      <c r="M4" s="44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930"/>
    </row>
    <row r="5" spans="1:42" ht="18.75" customHeight="1" x14ac:dyDescent="0.25">
      <c r="A5" s="22"/>
      <c r="D5" s="23"/>
      <c r="E5" s="22"/>
      <c r="F5" s="24"/>
      <c r="G5" s="22"/>
      <c r="I5" s="931" t="s">
        <v>3</v>
      </c>
      <c r="J5" s="26"/>
      <c r="K5" s="26"/>
      <c r="L5" s="26"/>
      <c r="M5" s="26"/>
      <c r="N5" s="26"/>
      <c r="O5" s="26"/>
      <c r="P5" s="932"/>
      <c r="Z5" s="933" t="s">
        <v>4</v>
      </c>
    </row>
    <row r="6" spans="1:42" ht="15" customHeight="1" thickBot="1" x14ac:dyDescent="0.3">
      <c r="A6" s="934"/>
      <c r="B6" s="935"/>
      <c r="C6" s="935"/>
      <c r="I6" s="936" t="s">
        <v>312</v>
      </c>
      <c r="J6" s="936" t="s">
        <v>313</v>
      </c>
      <c r="K6" s="936" t="s">
        <v>314</v>
      </c>
      <c r="L6" s="936" t="s">
        <v>315</v>
      </c>
      <c r="M6" s="936" t="s">
        <v>316</v>
      </c>
      <c r="N6" s="936" t="s">
        <v>317</v>
      </c>
      <c r="O6" s="937" t="s">
        <v>318</v>
      </c>
      <c r="P6" s="937" t="s">
        <v>319</v>
      </c>
      <c r="Q6" s="937" t="s">
        <v>320</v>
      </c>
      <c r="R6" s="937" t="s">
        <v>321</v>
      </c>
      <c r="S6" s="937" t="s">
        <v>322</v>
      </c>
      <c r="T6" s="937" t="s">
        <v>323</v>
      </c>
      <c r="U6" s="937" t="s">
        <v>324</v>
      </c>
      <c r="V6" s="937" t="s">
        <v>325</v>
      </c>
      <c r="W6" s="937" t="s">
        <v>326</v>
      </c>
      <c r="X6" s="936" t="s">
        <v>327</v>
      </c>
      <c r="Y6" s="936" t="s">
        <v>328</v>
      </c>
      <c r="Z6" s="936" t="s">
        <v>329</v>
      </c>
    </row>
    <row r="7" spans="1:42" ht="15.75" customHeight="1" thickBot="1" x14ac:dyDescent="0.3">
      <c r="A7" s="938"/>
      <c r="B7" s="938"/>
      <c r="C7" s="1274" t="s">
        <v>18</v>
      </c>
      <c r="D7" s="1275" t="s">
        <v>5</v>
      </c>
      <c r="E7" s="1276" t="s">
        <v>6</v>
      </c>
      <c r="F7" s="1233" t="s">
        <v>7</v>
      </c>
      <c r="G7" s="1277" t="s">
        <v>8</v>
      </c>
      <c r="H7" s="1277"/>
      <c r="I7" s="1237" t="s">
        <v>9</v>
      </c>
      <c r="J7" s="939" t="s">
        <v>10</v>
      </c>
      <c r="K7" s="939" t="s">
        <v>11</v>
      </c>
      <c r="L7" s="940" t="s">
        <v>12</v>
      </c>
      <c r="M7" s="1278" t="s">
        <v>13</v>
      </c>
      <c r="N7" s="1278"/>
      <c r="O7" s="1278"/>
      <c r="P7" s="1278"/>
      <c r="Q7" s="1279" t="s">
        <v>14</v>
      </c>
      <c r="R7" s="1279"/>
      <c r="S7" s="1279"/>
      <c r="T7" s="1279"/>
      <c r="U7" s="1279"/>
      <c r="V7" s="1279"/>
      <c r="W7" s="1279"/>
      <c r="X7" s="1279"/>
      <c r="Y7" s="1279"/>
      <c r="Z7" s="1280" t="s">
        <v>15</v>
      </c>
    </row>
    <row r="8" spans="1:42" ht="15.75" customHeight="1" thickBot="1" x14ac:dyDescent="0.25">
      <c r="A8" s="1271" t="s">
        <v>16</v>
      </c>
      <c r="B8" s="1272" t="s">
        <v>17</v>
      </c>
      <c r="C8" s="1274"/>
      <c r="D8" s="1275"/>
      <c r="E8" s="1276"/>
      <c r="F8" s="1233"/>
      <c r="G8" s="1261" t="s">
        <v>19</v>
      </c>
      <c r="H8" s="1263" t="s">
        <v>20</v>
      </c>
      <c r="I8" s="1237"/>
      <c r="J8" s="1244" t="s">
        <v>21</v>
      </c>
      <c r="K8" s="1244" t="s">
        <v>22</v>
      </c>
      <c r="L8" s="1248" t="s">
        <v>23</v>
      </c>
      <c r="M8" s="1250" t="s">
        <v>24</v>
      </c>
      <c r="N8" s="1252" t="s">
        <v>25</v>
      </c>
      <c r="O8" s="1254" t="s">
        <v>26</v>
      </c>
      <c r="P8" s="1283" t="s">
        <v>330</v>
      </c>
      <c r="Q8" s="1266" t="s">
        <v>28</v>
      </c>
      <c r="R8" s="1266"/>
      <c r="S8" s="1266"/>
      <c r="T8" s="1281" t="s">
        <v>29</v>
      </c>
      <c r="U8" s="1281"/>
      <c r="V8" s="1281"/>
      <c r="W8" s="1282" t="s">
        <v>30</v>
      </c>
      <c r="X8" s="1282"/>
      <c r="Y8" s="1282"/>
      <c r="Z8" s="1280"/>
    </row>
    <row r="9" spans="1:42" ht="39" customHeight="1" thickBot="1" x14ac:dyDescent="0.25">
      <c r="A9" s="1271"/>
      <c r="B9" s="1272"/>
      <c r="C9" s="1274"/>
      <c r="D9" s="1275"/>
      <c r="E9" s="1276"/>
      <c r="F9" s="1233"/>
      <c r="G9" s="1261"/>
      <c r="H9" s="1263"/>
      <c r="I9" s="1237"/>
      <c r="J9" s="1244"/>
      <c r="K9" s="1244"/>
      <c r="L9" s="1248"/>
      <c r="M9" s="1250"/>
      <c r="N9" s="1252"/>
      <c r="O9" s="1254"/>
      <c r="P9" s="1283"/>
      <c r="Q9" s="263" t="s">
        <v>32</v>
      </c>
      <c r="R9" s="941" t="s">
        <v>33</v>
      </c>
      <c r="S9" s="942" t="s">
        <v>34</v>
      </c>
      <c r="T9" s="263" t="s">
        <v>32</v>
      </c>
      <c r="U9" s="941" t="s">
        <v>33</v>
      </c>
      <c r="V9" s="942" t="s">
        <v>34</v>
      </c>
      <c r="W9" s="263" t="s">
        <v>32</v>
      </c>
      <c r="X9" s="941" t="s">
        <v>33</v>
      </c>
      <c r="Y9" s="942" t="s">
        <v>34</v>
      </c>
      <c r="Z9" s="1280"/>
    </row>
    <row r="10" spans="1:42" ht="25.5" customHeight="1" thickBot="1" x14ac:dyDescent="0.25">
      <c r="A10" s="943"/>
      <c r="B10" s="944"/>
      <c r="C10" s="945"/>
      <c r="D10" s="946" t="s">
        <v>331</v>
      </c>
      <c r="E10" s="947"/>
      <c r="F10" s="947"/>
      <c r="G10" s="948"/>
      <c r="H10" s="947"/>
      <c r="I10" s="949"/>
      <c r="J10" s="950"/>
      <c r="K10" s="950"/>
      <c r="L10" s="951"/>
      <c r="M10" s="951"/>
      <c r="N10" s="952"/>
      <c r="O10" s="953"/>
      <c r="P10" s="954"/>
      <c r="Q10" s="955"/>
      <c r="R10" s="956"/>
      <c r="S10" s="957"/>
      <c r="T10" s="955"/>
      <c r="U10" s="956"/>
      <c r="V10" s="957"/>
      <c r="W10" s="955"/>
      <c r="X10" s="956"/>
      <c r="Y10" s="957"/>
      <c r="Z10" s="958"/>
    </row>
    <row r="11" spans="1:42" s="365" customFormat="1" ht="25.5" customHeight="1" x14ac:dyDescent="0.25">
      <c r="A11" s="959">
        <v>2310</v>
      </c>
      <c r="B11" s="960">
        <v>6121</v>
      </c>
      <c r="C11" s="961">
        <v>857</v>
      </c>
      <c r="D11" s="962" t="s">
        <v>332</v>
      </c>
      <c r="E11" s="963" t="s">
        <v>119</v>
      </c>
      <c r="F11" s="367">
        <v>400</v>
      </c>
      <c r="G11" s="367">
        <v>2004</v>
      </c>
      <c r="H11" s="964">
        <v>2018</v>
      </c>
      <c r="I11" s="965">
        <f t="shared" ref="I11:I39" si="0">J11+K11+L11+SUM(Q11:Z11)</f>
        <v>26101</v>
      </c>
      <c r="J11" s="966">
        <v>6101</v>
      </c>
      <c r="K11" s="967">
        <v>0</v>
      </c>
      <c r="L11" s="968">
        <f t="shared" ref="L11:L39" si="1">M11+N11+O11+P11</f>
        <v>10000</v>
      </c>
      <c r="M11" s="969">
        <v>0</v>
      </c>
      <c r="N11" s="970">
        <v>10000</v>
      </c>
      <c r="O11" s="971">
        <v>0</v>
      </c>
      <c r="P11" s="967">
        <v>0</v>
      </c>
      <c r="Q11" s="972">
        <v>10000</v>
      </c>
      <c r="R11" s="971">
        <v>0</v>
      </c>
      <c r="S11" s="967">
        <v>0</v>
      </c>
      <c r="T11" s="972">
        <v>0</v>
      </c>
      <c r="U11" s="971">
        <v>0</v>
      </c>
      <c r="V11" s="967">
        <v>0</v>
      </c>
      <c r="W11" s="972">
        <v>0</v>
      </c>
      <c r="X11" s="971">
        <v>0</v>
      </c>
      <c r="Y11" s="967">
        <v>0</v>
      </c>
      <c r="Z11" s="973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57" customFormat="1" ht="25.5" customHeight="1" x14ac:dyDescent="0.25">
      <c r="A12" s="959">
        <v>2310</v>
      </c>
      <c r="B12" s="960">
        <v>6121</v>
      </c>
      <c r="C12" s="974">
        <v>7025</v>
      </c>
      <c r="D12" s="975" t="s">
        <v>333</v>
      </c>
      <c r="E12" s="963" t="s">
        <v>84</v>
      </c>
      <c r="F12" s="367">
        <v>400</v>
      </c>
      <c r="G12" s="367">
        <v>2005</v>
      </c>
      <c r="H12" s="964">
        <v>2019</v>
      </c>
      <c r="I12" s="976">
        <f t="shared" si="0"/>
        <v>5730</v>
      </c>
      <c r="J12" s="977">
        <v>258</v>
      </c>
      <c r="K12" s="978">
        <v>0</v>
      </c>
      <c r="L12" s="979">
        <f t="shared" si="1"/>
        <v>130</v>
      </c>
      <c r="M12" s="980">
        <v>130</v>
      </c>
      <c r="N12" s="981">
        <v>0</v>
      </c>
      <c r="O12" s="982">
        <v>0</v>
      </c>
      <c r="P12" s="978">
        <v>0</v>
      </c>
      <c r="Q12" s="983">
        <v>2000</v>
      </c>
      <c r="R12" s="982">
        <v>0</v>
      </c>
      <c r="S12" s="978">
        <v>0</v>
      </c>
      <c r="T12" s="983">
        <v>3342</v>
      </c>
      <c r="U12" s="982">
        <v>0</v>
      </c>
      <c r="V12" s="978">
        <v>0</v>
      </c>
      <c r="W12" s="983">
        <v>0</v>
      </c>
      <c r="X12" s="982">
        <v>0</v>
      </c>
      <c r="Y12" s="978">
        <v>0</v>
      </c>
      <c r="Z12" s="984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57" customFormat="1" ht="25.5" customHeight="1" x14ac:dyDescent="0.25">
      <c r="A13" s="959">
        <v>2310</v>
      </c>
      <c r="B13" s="960">
        <v>6121</v>
      </c>
      <c r="C13" s="985">
        <v>7174</v>
      </c>
      <c r="D13" s="986" t="s">
        <v>334</v>
      </c>
      <c r="E13" s="987" t="s">
        <v>335</v>
      </c>
      <c r="F13" s="367">
        <v>400</v>
      </c>
      <c r="G13" s="425">
        <v>2007</v>
      </c>
      <c r="H13" s="988">
        <v>2017</v>
      </c>
      <c r="I13" s="976">
        <f t="shared" si="0"/>
        <v>2000</v>
      </c>
      <c r="J13" s="989">
        <v>0</v>
      </c>
      <c r="K13" s="990">
        <v>0</v>
      </c>
      <c r="L13" s="979">
        <f t="shared" si="1"/>
        <v>2000</v>
      </c>
      <c r="M13" s="980">
        <v>0</v>
      </c>
      <c r="N13" s="981">
        <v>2000</v>
      </c>
      <c r="O13" s="982">
        <v>0</v>
      </c>
      <c r="P13" s="978">
        <v>0</v>
      </c>
      <c r="Q13" s="983">
        <v>0</v>
      </c>
      <c r="R13" s="982">
        <v>0</v>
      </c>
      <c r="S13" s="978">
        <v>0</v>
      </c>
      <c r="T13" s="983">
        <v>0</v>
      </c>
      <c r="U13" s="982">
        <v>0</v>
      </c>
      <c r="V13" s="978">
        <v>0</v>
      </c>
      <c r="W13" s="983">
        <v>0</v>
      </c>
      <c r="X13" s="982">
        <v>0</v>
      </c>
      <c r="Y13" s="978">
        <v>0</v>
      </c>
      <c r="Z13" s="984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57" customFormat="1" ht="25.5" customHeight="1" x14ac:dyDescent="0.25">
      <c r="A14" s="959">
        <v>2310</v>
      </c>
      <c r="B14" s="960">
        <v>6121</v>
      </c>
      <c r="C14" s="991">
        <v>7175</v>
      </c>
      <c r="D14" s="986" t="s">
        <v>336</v>
      </c>
      <c r="E14" s="992" t="s">
        <v>35</v>
      </c>
      <c r="F14" s="367">
        <v>400</v>
      </c>
      <c r="G14" s="367">
        <v>2006</v>
      </c>
      <c r="H14" s="964">
        <v>2018</v>
      </c>
      <c r="I14" s="976">
        <f t="shared" si="0"/>
        <v>2111</v>
      </c>
      <c r="J14" s="977">
        <v>131</v>
      </c>
      <c r="K14" s="978">
        <v>0</v>
      </c>
      <c r="L14" s="979">
        <f t="shared" si="1"/>
        <v>65</v>
      </c>
      <c r="M14" s="980">
        <v>65</v>
      </c>
      <c r="N14" s="981">
        <v>0</v>
      </c>
      <c r="O14" s="982">
        <v>0</v>
      </c>
      <c r="P14" s="978">
        <v>0</v>
      </c>
      <c r="Q14" s="983">
        <v>1915</v>
      </c>
      <c r="R14" s="982">
        <v>0</v>
      </c>
      <c r="S14" s="978">
        <v>0</v>
      </c>
      <c r="T14" s="983">
        <v>0</v>
      </c>
      <c r="U14" s="982">
        <v>0</v>
      </c>
      <c r="V14" s="978">
        <v>0</v>
      </c>
      <c r="W14" s="983">
        <v>0</v>
      </c>
      <c r="X14" s="982">
        <v>0</v>
      </c>
      <c r="Y14" s="978">
        <v>0</v>
      </c>
      <c r="Z14" s="984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57" customFormat="1" ht="25.5" customHeight="1" x14ac:dyDescent="0.25">
      <c r="A15" s="959">
        <v>2310</v>
      </c>
      <c r="B15" s="960">
        <v>6121</v>
      </c>
      <c r="C15" s="993">
        <v>7179</v>
      </c>
      <c r="D15" s="994" t="s">
        <v>337</v>
      </c>
      <c r="E15" s="995" t="s">
        <v>156</v>
      </c>
      <c r="F15" s="425">
        <v>400</v>
      </c>
      <c r="G15" s="425">
        <v>2005</v>
      </c>
      <c r="H15" s="988">
        <v>2017</v>
      </c>
      <c r="I15" s="976">
        <f t="shared" si="0"/>
        <v>13288</v>
      </c>
      <c r="J15" s="977">
        <v>3418</v>
      </c>
      <c r="K15" s="978">
        <v>8430</v>
      </c>
      <c r="L15" s="979">
        <f t="shared" si="1"/>
        <v>1440</v>
      </c>
      <c r="M15" s="980">
        <v>760</v>
      </c>
      <c r="N15" s="981">
        <v>680</v>
      </c>
      <c r="O15" s="982">
        <v>0</v>
      </c>
      <c r="P15" s="978">
        <v>0</v>
      </c>
      <c r="Q15" s="983">
        <v>0</v>
      </c>
      <c r="R15" s="982">
        <v>0</v>
      </c>
      <c r="S15" s="978">
        <v>0</v>
      </c>
      <c r="T15" s="983">
        <v>0</v>
      </c>
      <c r="U15" s="982">
        <v>0</v>
      </c>
      <c r="V15" s="978">
        <v>0</v>
      </c>
      <c r="W15" s="983">
        <v>0</v>
      </c>
      <c r="X15" s="982">
        <v>0</v>
      </c>
      <c r="Y15" s="978">
        <v>0</v>
      </c>
      <c r="Z15" s="984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57" customFormat="1" ht="25.5" customHeight="1" x14ac:dyDescent="0.25">
      <c r="A16" s="959">
        <v>2310</v>
      </c>
      <c r="B16" s="960">
        <v>6121</v>
      </c>
      <c r="C16" s="993">
        <v>7183</v>
      </c>
      <c r="D16" s="994" t="s">
        <v>338</v>
      </c>
      <c r="E16" s="995" t="s">
        <v>112</v>
      </c>
      <c r="F16" s="425">
        <v>400</v>
      </c>
      <c r="G16" s="425">
        <v>2007</v>
      </c>
      <c r="H16" s="988">
        <v>2017</v>
      </c>
      <c r="I16" s="976">
        <f t="shared" si="0"/>
        <v>21338</v>
      </c>
      <c r="J16" s="977">
        <v>4663</v>
      </c>
      <c r="K16" s="978">
        <v>8875</v>
      </c>
      <c r="L16" s="979">
        <f t="shared" si="1"/>
        <v>7800</v>
      </c>
      <c r="M16" s="980">
        <v>0</v>
      </c>
      <c r="N16" s="981">
        <v>7800</v>
      </c>
      <c r="O16" s="982">
        <v>0</v>
      </c>
      <c r="P16" s="978">
        <v>0</v>
      </c>
      <c r="Q16" s="983">
        <v>0</v>
      </c>
      <c r="R16" s="982">
        <v>0</v>
      </c>
      <c r="S16" s="978">
        <v>0</v>
      </c>
      <c r="T16" s="983">
        <v>0</v>
      </c>
      <c r="U16" s="982">
        <v>0</v>
      </c>
      <c r="V16" s="978">
        <v>0</v>
      </c>
      <c r="W16" s="983">
        <v>0</v>
      </c>
      <c r="X16" s="982">
        <v>0</v>
      </c>
      <c r="Y16" s="978">
        <v>0</v>
      </c>
      <c r="Z16" s="984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57" customFormat="1" ht="25.5" customHeight="1" x14ac:dyDescent="0.25">
      <c r="A17" s="959">
        <v>2310</v>
      </c>
      <c r="B17" s="960">
        <v>6121</v>
      </c>
      <c r="C17" s="974">
        <v>7204</v>
      </c>
      <c r="D17" s="996" t="s">
        <v>339</v>
      </c>
      <c r="E17" s="997" t="s">
        <v>340</v>
      </c>
      <c r="F17" s="998">
        <v>400</v>
      </c>
      <c r="G17" s="998">
        <v>2003</v>
      </c>
      <c r="H17" s="999">
        <v>2017</v>
      </c>
      <c r="I17" s="976">
        <f t="shared" si="0"/>
        <v>2860</v>
      </c>
      <c r="J17" s="977">
        <v>441</v>
      </c>
      <c r="K17" s="978">
        <v>119</v>
      </c>
      <c r="L17" s="979">
        <f t="shared" si="1"/>
        <v>2300</v>
      </c>
      <c r="M17" s="980">
        <v>200</v>
      </c>
      <c r="N17" s="981">
        <v>2100</v>
      </c>
      <c r="O17" s="982">
        <v>0</v>
      </c>
      <c r="P17" s="978">
        <v>0</v>
      </c>
      <c r="Q17" s="983">
        <v>0</v>
      </c>
      <c r="R17" s="982">
        <v>0</v>
      </c>
      <c r="S17" s="978">
        <v>0</v>
      </c>
      <c r="T17" s="983">
        <v>0</v>
      </c>
      <c r="U17" s="982">
        <v>0</v>
      </c>
      <c r="V17" s="978">
        <v>0</v>
      </c>
      <c r="W17" s="983">
        <v>0</v>
      </c>
      <c r="X17" s="982">
        <v>0</v>
      </c>
      <c r="Y17" s="978">
        <v>0</v>
      </c>
      <c r="Z17" s="984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57" customFormat="1" ht="25.5" customHeight="1" x14ac:dyDescent="0.25">
      <c r="A18" s="959">
        <v>2310</v>
      </c>
      <c r="B18" s="960">
        <v>6121</v>
      </c>
      <c r="C18" s="974">
        <v>7205</v>
      </c>
      <c r="D18" s="996" t="s">
        <v>341</v>
      </c>
      <c r="E18" s="997" t="s">
        <v>36</v>
      </c>
      <c r="F18" s="998">
        <v>400</v>
      </c>
      <c r="G18" s="998">
        <v>2005</v>
      </c>
      <c r="H18" s="999">
        <v>2018</v>
      </c>
      <c r="I18" s="1000">
        <f t="shared" si="0"/>
        <v>6640</v>
      </c>
      <c r="J18" s="1001">
        <v>215</v>
      </c>
      <c r="K18" s="1002">
        <v>215</v>
      </c>
      <c r="L18" s="979">
        <f t="shared" si="1"/>
        <v>300</v>
      </c>
      <c r="M18" s="1003">
        <v>100</v>
      </c>
      <c r="N18" s="326">
        <v>200</v>
      </c>
      <c r="O18" s="1004">
        <v>0</v>
      </c>
      <c r="P18" s="1005">
        <v>0</v>
      </c>
      <c r="Q18" s="1006">
        <v>5910</v>
      </c>
      <c r="R18" s="1004">
        <v>0</v>
      </c>
      <c r="S18" s="1005">
        <v>0</v>
      </c>
      <c r="T18" s="1006">
        <v>0</v>
      </c>
      <c r="U18" s="1004">
        <v>0</v>
      </c>
      <c r="V18" s="1005">
        <v>0</v>
      </c>
      <c r="W18" s="983">
        <v>0</v>
      </c>
      <c r="X18" s="982">
        <v>0</v>
      </c>
      <c r="Y18" s="978">
        <v>0</v>
      </c>
      <c r="Z18" s="984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57" customFormat="1" ht="25.5" customHeight="1" x14ac:dyDescent="0.25">
      <c r="A19" s="959">
        <v>2310</v>
      </c>
      <c r="B19" s="960">
        <v>6121</v>
      </c>
      <c r="C19" s="993">
        <v>7206</v>
      </c>
      <c r="D19" s="994" t="s">
        <v>342</v>
      </c>
      <c r="E19" s="997" t="s">
        <v>38</v>
      </c>
      <c r="F19" s="998">
        <v>400</v>
      </c>
      <c r="G19" s="998">
        <v>2005</v>
      </c>
      <c r="H19" s="999">
        <v>2017</v>
      </c>
      <c r="I19" s="1000">
        <f t="shared" si="0"/>
        <v>12390</v>
      </c>
      <c r="J19" s="977">
        <v>3479</v>
      </c>
      <c r="K19" s="1007">
        <v>6611</v>
      </c>
      <c r="L19" s="979">
        <f t="shared" si="1"/>
        <v>2300</v>
      </c>
      <c r="M19" s="980">
        <v>1600</v>
      </c>
      <c r="N19" s="981">
        <v>700</v>
      </c>
      <c r="O19" s="982">
        <v>0</v>
      </c>
      <c r="P19" s="1007">
        <v>0</v>
      </c>
      <c r="Q19" s="1008">
        <v>0</v>
      </c>
      <c r="R19" s="982">
        <v>0</v>
      </c>
      <c r="S19" s="978">
        <v>0</v>
      </c>
      <c r="T19" s="983">
        <v>0</v>
      </c>
      <c r="U19" s="982">
        <v>0</v>
      </c>
      <c r="V19" s="978">
        <v>0</v>
      </c>
      <c r="W19" s="983">
        <v>0</v>
      </c>
      <c r="X19" s="982">
        <v>0</v>
      </c>
      <c r="Y19" s="978">
        <v>0</v>
      </c>
      <c r="Z19" s="984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57" customFormat="1" ht="25.5" customHeight="1" x14ac:dyDescent="0.25">
      <c r="A20" s="959">
        <v>2310</v>
      </c>
      <c r="B20" s="960">
        <v>6121</v>
      </c>
      <c r="C20" s="993">
        <v>7211</v>
      </c>
      <c r="D20" s="1009" t="s">
        <v>343</v>
      </c>
      <c r="E20" s="987" t="s">
        <v>119</v>
      </c>
      <c r="F20" s="1010">
        <v>400</v>
      </c>
      <c r="G20" s="1010">
        <v>2009</v>
      </c>
      <c r="H20" s="1011">
        <v>2017</v>
      </c>
      <c r="I20" s="1000">
        <f t="shared" si="0"/>
        <v>6995</v>
      </c>
      <c r="J20" s="977">
        <v>6495</v>
      </c>
      <c r="K20" s="1007">
        <v>293</v>
      </c>
      <c r="L20" s="979">
        <f t="shared" si="1"/>
        <v>207</v>
      </c>
      <c r="M20" s="980">
        <v>207</v>
      </c>
      <c r="N20" s="981">
        <v>0</v>
      </c>
      <c r="O20" s="982">
        <v>0</v>
      </c>
      <c r="P20" s="1007">
        <v>0</v>
      </c>
      <c r="Q20" s="1008">
        <v>0</v>
      </c>
      <c r="R20" s="982">
        <v>0</v>
      </c>
      <c r="S20" s="978">
        <v>0</v>
      </c>
      <c r="T20" s="983">
        <v>0</v>
      </c>
      <c r="U20" s="982">
        <v>0</v>
      </c>
      <c r="V20" s="978">
        <v>0</v>
      </c>
      <c r="W20" s="983">
        <v>0</v>
      </c>
      <c r="X20" s="982">
        <v>0</v>
      </c>
      <c r="Y20" s="978">
        <v>0</v>
      </c>
      <c r="Z20" s="984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365" customFormat="1" ht="30.75" customHeight="1" x14ac:dyDescent="0.25">
      <c r="A21" s="1012">
        <v>2321</v>
      </c>
      <c r="B21" s="1013">
        <v>6121</v>
      </c>
      <c r="C21" s="993">
        <v>7217</v>
      </c>
      <c r="D21" s="1014" t="s">
        <v>306</v>
      </c>
      <c r="E21" s="1015" t="s">
        <v>105</v>
      </c>
      <c r="F21" s="367">
        <v>400</v>
      </c>
      <c r="G21" s="367">
        <v>2012</v>
      </c>
      <c r="H21" s="964">
        <v>2017</v>
      </c>
      <c r="I21" s="976">
        <f t="shared" si="0"/>
        <v>814</v>
      </c>
      <c r="J21" s="989">
        <v>214</v>
      </c>
      <c r="K21" s="990">
        <v>500</v>
      </c>
      <c r="L21" s="979">
        <f t="shared" si="1"/>
        <v>100</v>
      </c>
      <c r="M21" s="1016">
        <v>100</v>
      </c>
      <c r="N21" s="1017">
        <v>0</v>
      </c>
      <c r="O21" s="1018">
        <v>0</v>
      </c>
      <c r="P21" s="990">
        <v>0</v>
      </c>
      <c r="Q21" s="1019">
        <v>0</v>
      </c>
      <c r="R21" s="1018">
        <v>0</v>
      </c>
      <c r="S21" s="990">
        <v>0</v>
      </c>
      <c r="T21" s="1019">
        <v>0</v>
      </c>
      <c r="U21" s="1018">
        <v>0</v>
      </c>
      <c r="V21" s="990">
        <v>0</v>
      </c>
      <c r="W21" s="1019">
        <v>0</v>
      </c>
      <c r="X21" s="1018">
        <v>0</v>
      </c>
      <c r="Y21" s="990">
        <v>0</v>
      </c>
      <c r="Z21" s="1020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57" customFormat="1" ht="25.5" customHeight="1" x14ac:dyDescent="0.25">
      <c r="A22" s="959">
        <v>2310</v>
      </c>
      <c r="B22" s="960">
        <v>6121</v>
      </c>
      <c r="C22" s="974">
        <v>7231</v>
      </c>
      <c r="D22" s="975" t="s">
        <v>344</v>
      </c>
      <c r="E22" s="987" t="s">
        <v>152</v>
      </c>
      <c r="F22" s="425">
        <v>400</v>
      </c>
      <c r="G22" s="425">
        <v>2012</v>
      </c>
      <c r="H22" s="988">
        <v>2020</v>
      </c>
      <c r="I22" s="1000">
        <f t="shared" si="0"/>
        <v>12602</v>
      </c>
      <c r="J22" s="977">
        <v>2602</v>
      </c>
      <c r="K22" s="1007">
        <v>0</v>
      </c>
      <c r="L22" s="979">
        <f t="shared" si="1"/>
        <v>2000</v>
      </c>
      <c r="M22" s="980">
        <v>0</v>
      </c>
      <c r="N22" s="981">
        <v>2000</v>
      </c>
      <c r="O22" s="982">
        <v>0</v>
      </c>
      <c r="P22" s="1007">
        <v>0</v>
      </c>
      <c r="Q22" s="1008">
        <v>2000</v>
      </c>
      <c r="R22" s="982">
        <v>0</v>
      </c>
      <c r="S22" s="978">
        <v>0</v>
      </c>
      <c r="T22" s="983">
        <v>2000</v>
      </c>
      <c r="U22" s="982">
        <v>0</v>
      </c>
      <c r="V22" s="978">
        <v>0</v>
      </c>
      <c r="W22" s="983">
        <v>2000</v>
      </c>
      <c r="X22" s="982">
        <v>0</v>
      </c>
      <c r="Y22" s="978">
        <v>0</v>
      </c>
      <c r="Z22" s="984">
        <v>2000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57" customFormat="1" ht="25.5" customHeight="1" x14ac:dyDescent="0.25">
      <c r="A23" s="959">
        <v>2310</v>
      </c>
      <c r="B23" s="960">
        <v>6121</v>
      </c>
      <c r="C23" s="974">
        <v>7232</v>
      </c>
      <c r="D23" s="1021" t="s">
        <v>345</v>
      </c>
      <c r="E23" s="987" t="s">
        <v>152</v>
      </c>
      <c r="F23" s="425">
        <v>400</v>
      </c>
      <c r="G23" s="425">
        <v>2012</v>
      </c>
      <c r="H23" s="988">
        <v>2018</v>
      </c>
      <c r="I23" s="1000">
        <f t="shared" si="0"/>
        <v>1353</v>
      </c>
      <c r="J23" s="977">
        <v>923</v>
      </c>
      <c r="K23" s="1007">
        <v>30</v>
      </c>
      <c r="L23" s="979">
        <f t="shared" si="1"/>
        <v>200</v>
      </c>
      <c r="M23" s="980">
        <v>70</v>
      </c>
      <c r="N23" s="981">
        <v>130</v>
      </c>
      <c r="O23" s="982">
        <v>0</v>
      </c>
      <c r="P23" s="1007">
        <v>0</v>
      </c>
      <c r="Q23" s="1008">
        <v>200</v>
      </c>
      <c r="R23" s="982">
        <v>0</v>
      </c>
      <c r="S23" s="978">
        <v>0</v>
      </c>
      <c r="T23" s="983">
        <v>0</v>
      </c>
      <c r="U23" s="982">
        <v>0</v>
      </c>
      <c r="V23" s="978">
        <v>0</v>
      </c>
      <c r="W23" s="983">
        <v>0</v>
      </c>
      <c r="X23" s="982">
        <v>0</v>
      </c>
      <c r="Y23" s="978">
        <v>0</v>
      </c>
      <c r="Z23" s="984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57" customFormat="1" ht="25.5" customHeight="1" x14ac:dyDescent="0.25">
      <c r="A24" s="959">
        <v>2310</v>
      </c>
      <c r="B24" s="960">
        <v>6121</v>
      </c>
      <c r="C24" s="974">
        <v>7233</v>
      </c>
      <c r="D24" s="975" t="s">
        <v>346</v>
      </c>
      <c r="E24" s="992" t="s">
        <v>152</v>
      </c>
      <c r="F24" s="1022">
        <v>400</v>
      </c>
      <c r="G24" s="1022">
        <v>2012</v>
      </c>
      <c r="H24" s="1023">
        <v>2020</v>
      </c>
      <c r="I24" s="1000">
        <f t="shared" si="0"/>
        <v>990</v>
      </c>
      <c r="J24" s="977">
        <v>5</v>
      </c>
      <c r="K24" s="1007">
        <v>245</v>
      </c>
      <c r="L24" s="979">
        <f t="shared" si="1"/>
        <v>200</v>
      </c>
      <c r="M24" s="980">
        <v>200</v>
      </c>
      <c r="N24" s="981">
        <v>0</v>
      </c>
      <c r="O24" s="982">
        <v>0</v>
      </c>
      <c r="P24" s="1007">
        <v>0</v>
      </c>
      <c r="Q24" s="1008">
        <v>200</v>
      </c>
      <c r="R24" s="982">
        <v>0</v>
      </c>
      <c r="S24" s="978">
        <v>0</v>
      </c>
      <c r="T24" s="983">
        <v>200</v>
      </c>
      <c r="U24" s="982">
        <v>0</v>
      </c>
      <c r="V24" s="978">
        <v>0</v>
      </c>
      <c r="W24" s="983">
        <v>140</v>
      </c>
      <c r="X24" s="982">
        <v>0</v>
      </c>
      <c r="Y24" s="978">
        <v>0</v>
      </c>
      <c r="Z24" s="984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57" customFormat="1" ht="25.5" customHeight="1" x14ac:dyDescent="0.25">
      <c r="A25" s="959">
        <v>2310</v>
      </c>
      <c r="B25" s="960">
        <v>6121</v>
      </c>
      <c r="C25" s="974">
        <v>7234</v>
      </c>
      <c r="D25" s="1024" t="s">
        <v>347</v>
      </c>
      <c r="E25" s="992" t="s">
        <v>152</v>
      </c>
      <c r="F25" s="1022">
        <v>400</v>
      </c>
      <c r="G25" s="1022">
        <v>2012</v>
      </c>
      <c r="H25" s="1023">
        <v>2019</v>
      </c>
      <c r="I25" s="1000">
        <f t="shared" si="0"/>
        <v>3360</v>
      </c>
      <c r="J25" s="977">
        <v>2390</v>
      </c>
      <c r="K25" s="1007">
        <v>70</v>
      </c>
      <c r="L25" s="979">
        <f t="shared" si="1"/>
        <v>300</v>
      </c>
      <c r="M25" s="980">
        <v>200</v>
      </c>
      <c r="N25" s="981">
        <v>100</v>
      </c>
      <c r="O25" s="982">
        <v>0</v>
      </c>
      <c r="P25" s="1007">
        <v>0</v>
      </c>
      <c r="Q25" s="1008">
        <v>300</v>
      </c>
      <c r="R25" s="982">
        <v>0</v>
      </c>
      <c r="S25" s="978">
        <v>0</v>
      </c>
      <c r="T25" s="983">
        <v>300</v>
      </c>
      <c r="U25" s="982">
        <v>0</v>
      </c>
      <c r="V25" s="978">
        <v>0</v>
      </c>
      <c r="W25" s="983">
        <v>0</v>
      </c>
      <c r="X25" s="982">
        <v>0</v>
      </c>
      <c r="Y25" s="978">
        <v>0</v>
      </c>
      <c r="Z25" s="984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57" customFormat="1" ht="25.5" customHeight="1" x14ac:dyDescent="0.25">
      <c r="A26" s="959">
        <v>2310</v>
      </c>
      <c r="B26" s="960">
        <v>6121</v>
      </c>
      <c r="C26" s="974">
        <v>7236</v>
      </c>
      <c r="D26" s="996" t="s">
        <v>348</v>
      </c>
      <c r="E26" s="992" t="s">
        <v>152</v>
      </c>
      <c r="F26" s="1022">
        <v>400</v>
      </c>
      <c r="G26" s="1022">
        <v>2012</v>
      </c>
      <c r="H26" s="1023">
        <v>2020</v>
      </c>
      <c r="I26" s="1000">
        <f t="shared" si="0"/>
        <v>8717</v>
      </c>
      <c r="J26" s="977">
        <v>714</v>
      </c>
      <c r="K26" s="1007">
        <v>150</v>
      </c>
      <c r="L26" s="979">
        <f t="shared" si="1"/>
        <v>3853</v>
      </c>
      <c r="M26" s="980">
        <v>3853</v>
      </c>
      <c r="N26" s="981">
        <v>0</v>
      </c>
      <c r="O26" s="982">
        <v>0</v>
      </c>
      <c r="P26" s="1007">
        <v>0</v>
      </c>
      <c r="Q26" s="1008">
        <v>1000</v>
      </c>
      <c r="R26" s="982">
        <v>0</v>
      </c>
      <c r="S26" s="978">
        <v>0</v>
      </c>
      <c r="T26" s="983">
        <v>1000</v>
      </c>
      <c r="U26" s="982">
        <v>0</v>
      </c>
      <c r="V26" s="978">
        <v>0</v>
      </c>
      <c r="W26" s="983">
        <v>1000</v>
      </c>
      <c r="X26" s="982">
        <v>0</v>
      </c>
      <c r="Y26" s="978">
        <v>0</v>
      </c>
      <c r="Z26" s="984">
        <v>1000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57" customFormat="1" ht="25.5" customHeight="1" x14ac:dyDescent="0.25">
      <c r="A27" s="959">
        <v>2310</v>
      </c>
      <c r="B27" s="960">
        <v>6121</v>
      </c>
      <c r="C27" s="974">
        <v>7238</v>
      </c>
      <c r="D27" s="996" t="s">
        <v>349</v>
      </c>
      <c r="E27" s="1025" t="s">
        <v>36</v>
      </c>
      <c r="F27" s="998">
        <v>400</v>
      </c>
      <c r="G27" s="998">
        <v>2007</v>
      </c>
      <c r="H27" s="999">
        <v>2018</v>
      </c>
      <c r="I27" s="1000">
        <f t="shared" si="0"/>
        <v>10440</v>
      </c>
      <c r="J27" s="977">
        <v>381</v>
      </c>
      <c r="K27" s="1007">
        <v>639</v>
      </c>
      <c r="L27" s="979">
        <f t="shared" si="1"/>
        <v>3920</v>
      </c>
      <c r="M27" s="980">
        <v>300</v>
      </c>
      <c r="N27" s="981">
        <v>3620</v>
      </c>
      <c r="O27" s="982">
        <v>0</v>
      </c>
      <c r="P27" s="1007">
        <v>0</v>
      </c>
      <c r="Q27" s="1008">
        <v>5500</v>
      </c>
      <c r="R27" s="982">
        <v>0</v>
      </c>
      <c r="S27" s="978">
        <v>0</v>
      </c>
      <c r="T27" s="983">
        <v>0</v>
      </c>
      <c r="U27" s="982">
        <v>0</v>
      </c>
      <c r="V27" s="978">
        <v>0</v>
      </c>
      <c r="W27" s="983">
        <v>0</v>
      </c>
      <c r="X27" s="982">
        <v>0</v>
      </c>
      <c r="Y27" s="978">
        <v>0</v>
      </c>
      <c r="Z27" s="984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57" customFormat="1" ht="31.5" customHeight="1" x14ac:dyDescent="0.25">
      <c r="A28" s="959">
        <v>2310</v>
      </c>
      <c r="B28" s="960">
        <v>6121</v>
      </c>
      <c r="C28" s="993">
        <v>7252</v>
      </c>
      <c r="D28" s="1026" t="s">
        <v>350</v>
      </c>
      <c r="E28" s="1027" t="s">
        <v>335</v>
      </c>
      <c r="F28" s="367">
        <v>400</v>
      </c>
      <c r="G28" s="367">
        <v>2008</v>
      </c>
      <c r="H28" s="964">
        <v>2017</v>
      </c>
      <c r="I28" s="1000">
        <f t="shared" si="0"/>
        <v>2420</v>
      </c>
      <c r="J28" s="977">
        <v>0</v>
      </c>
      <c r="K28" s="1007">
        <v>1400</v>
      </c>
      <c r="L28" s="979">
        <f t="shared" si="1"/>
        <v>1020</v>
      </c>
      <c r="M28" s="980">
        <v>820</v>
      </c>
      <c r="N28" s="981">
        <v>200</v>
      </c>
      <c r="O28" s="982">
        <v>0</v>
      </c>
      <c r="P28" s="1007">
        <v>0</v>
      </c>
      <c r="Q28" s="1008">
        <v>0</v>
      </c>
      <c r="R28" s="982">
        <v>0</v>
      </c>
      <c r="S28" s="978">
        <v>0</v>
      </c>
      <c r="T28" s="983">
        <v>0</v>
      </c>
      <c r="U28" s="982">
        <v>0</v>
      </c>
      <c r="V28" s="978">
        <v>0</v>
      </c>
      <c r="W28" s="983">
        <v>0</v>
      </c>
      <c r="X28" s="982">
        <v>0</v>
      </c>
      <c r="Y28" s="978">
        <v>0</v>
      </c>
      <c r="Z28" s="984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57" customFormat="1" ht="25.5" customHeight="1" x14ac:dyDescent="0.25">
      <c r="A29" s="959">
        <v>2310</v>
      </c>
      <c r="B29" s="960">
        <v>6121</v>
      </c>
      <c r="C29" s="974">
        <v>7286</v>
      </c>
      <c r="D29" s="996" t="s">
        <v>351</v>
      </c>
      <c r="E29" s="424" t="s">
        <v>152</v>
      </c>
      <c r="F29" s="425">
        <v>400</v>
      </c>
      <c r="G29" s="425">
        <v>2015</v>
      </c>
      <c r="H29" s="426">
        <v>2020</v>
      </c>
      <c r="I29" s="1000">
        <f t="shared" si="0"/>
        <v>2080</v>
      </c>
      <c r="J29" s="977">
        <v>0</v>
      </c>
      <c r="K29" s="1007">
        <v>0</v>
      </c>
      <c r="L29" s="979">
        <f t="shared" si="1"/>
        <v>80</v>
      </c>
      <c r="M29" s="980">
        <v>0</v>
      </c>
      <c r="N29" s="981">
        <v>80</v>
      </c>
      <c r="O29" s="982">
        <v>0</v>
      </c>
      <c r="P29" s="1007">
        <v>0</v>
      </c>
      <c r="Q29" s="1008">
        <v>500</v>
      </c>
      <c r="R29" s="982">
        <v>0</v>
      </c>
      <c r="S29" s="978">
        <v>0</v>
      </c>
      <c r="T29" s="983">
        <v>500</v>
      </c>
      <c r="U29" s="982">
        <v>0</v>
      </c>
      <c r="V29" s="978">
        <v>0</v>
      </c>
      <c r="W29" s="983">
        <v>500</v>
      </c>
      <c r="X29" s="982">
        <v>0</v>
      </c>
      <c r="Y29" s="978">
        <v>0</v>
      </c>
      <c r="Z29" s="984">
        <v>500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57" customFormat="1" ht="25.5" customHeight="1" x14ac:dyDescent="0.25">
      <c r="A30" s="959">
        <v>2310</v>
      </c>
      <c r="B30" s="960">
        <v>6121</v>
      </c>
      <c r="C30" s="974">
        <v>7292</v>
      </c>
      <c r="D30" s="996" t="s">
        <v>352</v>
      </c>
      <c r="E30" s="366" t="s">
        <v>97</v>
      </c>
      <c r="F30" s="367">
        <v>400</v>
      </c>
      <c r="G30" s="367">
        <v>2008</v>
      </c>
      <c r="H30" s="368">
        <v>2018</v>
      </c>
      <c r="I30" s="1000">
        <f t="shared" si="0"/>
        <v>25852</v>
      </c>
      <c r="J30" s="977">
        <v>2352</v>
      </c>
      <c r="K30" s="1007">
        <v>250</v>
      </c>
      <c r="L30" s="979">
        <f t="shared" si="1"/>
        <v>12250</v>
      </c>
      <c r="M30" s="980">
        <v>250</v>
      </c>
      <c r="N30" s="981">
        <v>12000</v>
      </c>
      <c r="O30" s="982">
        <v>0</v>
      </c>
      <c r="P30" s="1007">
        <v>0</v>
      </c>
      <c r="Q30" s="1008">
        <v>11000</v>
      </c>
      <c r="R30" s="982">
        <v>0</v>
      </c>
      <c r="S30" s="978">
        <v>0</v>
      </c>
      <c r="T30" s="983">
        <v>0</v>
      </c>
      <c r="U30" s="982">
        <v>0</v>
      </c>
      <c r="V30" s="978">
        <v>0</v>
      </c>
      <c r="W30" s="983">
        <v>0</v>
      </c>
      <c r="X30" s="982">
        <v>0</v>
      </c>
      <c r="Y30" s="978">
        <v>0</v>
      </c>
      <c r="Z30" s="984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57" customFormat="1" ht="25.5" customHeight="1" x14ac:dyDescent="0.25">
      <c r="A31" s="959">
        <v>2310</v>
      </c>
      <c r="B31" s="960">
        <v>6121</v>
      </c>
      <c r="C31" s="993">
        <v>7294</v>
      </c>
      <c r="D31" s="994" t="s">
        <v>353</v>
      </c>
      <c r="E31" s="1025" t="s">
        <v>97</v>
      </c>
      <c r="F31" s="998">
        <v>400</v>
      </c>
      <c r="G31" s="998">
        <v>2015</v>
      </c>
      <c r="H31" s="999">
        <v>2017</v>
      </c>
      <c r="I31" s="976">
        <f t="shared" si="0"/>
        <v>450</v>
      </c>
      <c r="J31" s="977">
        <v>205</v>
      </c>
      <c r="K31" s="1007">
        <v>45</v>
      </c>
      <c r="L31" s="979">
        <f t="shared" si="1"/>
        <v>200</v>
      </c>
      <c r="M31" s="980">
        <v>200</v>
      </c>
      <c r="N31" s="981">
        <v>0</v>
      </c>
      <c r="O31" s="982">
        <v>0</v>
      </c>
      <c r="P31" s="1007">
        <v>0</v>
      </c>
      <c r="Q31" s="1008">
        <v>0</v>
      </c>
      <c r="R31" s="982">
        <v>0</v>
      </c>
      <c r="S31" s="978">
        <v>0</v>
      </c>
      <c r="T31" s="983">
        <v>0</v>
      </c>
      <c r="U31" s="982">
        <v>0</v>
      </c>
      <c r="V31" s="978">
        <v>0</v>
      </c>
      <c r="W31" s="983">
        <v>0</v>
      </c>
      <c r="X31" s="982">
        <v>0</v>
      </c>
      <c r="Y31" s="978">
        <v>0</v>
      </c>
      <c r="Z31" s="984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57" customFormat="1" ht="45.75" customHeight="1" x14ac:dyDescent="0.25">
      <c r="A32" s="1012">
        <v>2310</v>
      </c>
      <c r="B32" s="1013">
        <v>6121</v>
      </c>
      <c r="C32" s="991">
        <v>7314</v>
      </c>
      <c r="D32" s="1028" t="s">
        <v>309</v>
      </c>
      <c r="E32" s="1029" t="s">
        <v>36</v>
      </c>
      <c r="F32" s="1030">
        <v>400</v>
      </c>
      <c r="G32" s="1030">
        <v>2015</v>
      </c>
      <c r="H32" s="1031">
        <v>2019</v>
      </c>
      <c r="I32" s="976">
        <f t="shared" si="0"/>
        <v>18300</v>
      </c>
      <c r="J32" s="977">
        <v>0</v>
      </c>
      <c r="K32" s="978">
        <v>0</v>
      </c>
      <c r="L32" s="979">
        <f t="shared" si="1"/>
        <v>3500</v>
      </c>
      <c r="M32" s="980">
        <v>0</v>
      </c>
      <c r="N32" s="981">
        <v>3500</v>
      </c>
      <c r="O32" s="982">
        <v>0</v>
      </c>
      <c r="P32" s="978">
        <v>0</v>
      </c>
      <c r="Q32" s="983">
        <v>8800</v>
      </c>
      <c r="R32" s="982">
        <v>0</v>
      </c>
      <c r="S32" s="978">
        <v>0</v>
      </c>
      <c r="T32" s="983">
        <v>6000</v>
      </c>
      <c r="U32" s="982">
        <v>0</v>
      </c>
      <c r="V32" s="978">
        <v>0</v>
      </c>
      <c r="W32" s="983">
        <v>0</v>
      </c>
      <c r="X32" s="982">
        <v>0</v>
      </c>
      <c r="Y32" s="978">
        <v>0</v>
      </c>
      <c r="Z32" s="984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53" customFormat="1" ht="30" customHeight="1" x14ac:dyDescent="0.25">
      <c r="A33" s="1032">
        <v>2310</v>
      </c>
      <c r="B33" s="1033">
        <v>6121</v>
      </c>
      <c r="C33" s="974">
        <v>7319</v>
      </c>
      <c r="D33" s="1034" t="s">
        <v>354</v>
      </c>
      <c r="E33" s="366" t="s">
        <v>84</v>
      </c>
      <c r="F33" s="367">
        <v>400</v>
      </c>
      <c r="G33" s="367">
        <v>2014</v>
      </c>
      <c r="H33" s="368">
        <v>2018</v>
      </c>
      <c r="I33" s="1000">
        <f>J33+K33+L33+SUM(Q33:Z33)</f>
        <v>5000</v>
      </c>
      <c r="J33" s="977">
        <v>0</v>
      </c>
      <c r="K33" s="1007">
        <v>0</v>
      </c>
      <c r="L33" s="979">
        <f>M33+N33+O33+P33</f>
        <v>3000</v>
      </c>
      <c r="M33" s="980">
        <v>0</v>
      </c>
      <c r="N33" s="981">
        <v>3000</v>
      </c>
      <c r="O33" s="982">
        <v>0</v>
      </c>
      <c r="P33" s="1007">
        <v>0</v>
      </c>
      <c r="Q33" s="1008">
        <v>2000</v>
      </c>
      <c r="R33" s="982">
        <v>0</v>
      </c>
      <c r="S33" s="978">
        <v>0</v>
      </c>
      <c r="T33" s="983">
        <v>0</v>
      </c>
      <c r="U33" s="982">
        <v>0</v>
      </c>
      <c r="V33" s="978">
        <v>0</v>
      </c>
      <c r="W33" s="983">
        <v>0</v>
      </c>
      <c r="X33" s="982">
        <v>0</v>
      </c>
      <c r="Y33" s="978">
        <v>0</v>
      </c>
      <c r="Z33" s="984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57" customFormat="1" ht="25.5" customHeight="1" x14ac:dyDescent="0.25">
      <c r="A34" s="959">
        <v>2310</v>
      </c>
      <c r="B34" s="960">
        <v>6121</v>
      </c>
      <c r="C34" s="1035">
        <v>7325</v>
      </c>
      <c r="D34" s="1036" t="s">
        <v>355</v>
      </c>
      <c r="E34" s="1037" t="s">
        <v>36</v>
      </c>
      <c r="F34" s="367">
        <v>400</v>
      </c>
      <c r="G34" s="409">
        <v>2015</v>
      </c>
      <c r="H34" s="1038">
        <v>2017</v>
      </c>
      <c r="I34" s="976">
        <f t="shared" si="0"/>
        <v>26712</v>
      </c>
      <c r="J34" s="977">
        <v>11991</v>
      </c>
      <c r="K34" s="1007">
        <v>8721</v>
      </c>
      <c r="L34" s="979">
        <f t="shared" si="1"/>
        <v>6000</v>
      </c>
      <c r="M34" s="980">
        <v>0</v>
      </c>
      <c r="N34" s="981">
        <v>6000</v>
      </c>
      <c r="O34" s="982">
        <v>0</v>
      </c>
      <c r="P34" s="978">
        <v>0</v>
      </c>
      <c r="Q34" s="983">
        <v>0</v>
      </c>
      <c r="R34" s="982">
        <v>0</v>
      </c>
      <c r="S34" s="978">
        <v>0</v>
      </c>
      <c r="T34" s="983">
        <v>0</v>
      </c>
      <c r="U34" s="982">
        <v>0</v>
      </c>
      <c r="V34" s="978">
        <v>0</v>
      </c>
      <c r="W34" s="983">
        <v>0</v>
      </c>
      <c r="X34" s="982">
        <v>0</v>
      </c>
      <c r="Y34" s="978">
        <v>0</v>
      </c>
      <c r="Z34" s="984">
        <v>0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57" customFormat="1" ht="32.25" customHeight="1" x14ac:dyDescent="0.25">
      <c r="A35" s="959">
        <v>2310</v>
      </c>
      <c r="B35" s="960">
        <v>6121</v>
      </c>
      <c r="C35" s="974">
        <v>7332</v>
      </c>
      <c r="D35" s="1034" t="s">
        <v>108</v>
      </c>
      <c r="E35" s="1015" t="s">
        <v>97</v>
      </c>
      <c r="F35" s="367">
        <v>400</v>
      </c>
      <c r="G35" s="367">
        <v>2015</v>
      </c>
      <c r="H35" s="964">
        <v>2019</v>
      </c>
      <c r="I35" s="976">
        <f t="shared" si="0"/>
        <v>37000</v>
      </c>
      <c r="J35" s="977">
        <v>0</v>
      </c>
      <c r="K35" s="978">
        <v>0</v>
      </c>
      <c r="L35" s="979">
        <f t="shared" si="1"/>
        <v>2000</v>
      </c>
      <c r="M35" s="980">
        <v>0</v>
      </c>
      <c r="N35" s="981">
        <v>2000</v>
      </c>
      <c r="O35" s="982">
        <v>0</v>
      </c>
      <c r="P35" s="978">
        <v>0</v>
      </c>
      <c r="Q35" s="983">
        <v>20000</v>
      </c>
      <c r="R35" s="982">
        <v>0</v>
      </c>
      <c r="S35" s="978">
        <v>0</v>
      </c>
      <c r="T35" s="983">
        <v>15000</v>
      </c>
      <c r="U35" s="982">
        <v>0</v>
      </c>
      <c r="V35" s="978">
        <v>0</v>
      </c>
      <c r="W35" s="983">
        <v>0</v>
      </c>
      <c r="X35" s="982">
        <v>0</v>
      </c>
      <c r="Y35" s="978">
        <v>0</v>
      </c>
      <c r="Z35" s="984">
        <v>0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57" customFormat="1" ht="25.5" customHeight="1" x14ac:dyDescent="0.25">
      <c r="A36" s="959">
        <v>2310</v>
      </c>
      <c r="B36" s="960">
        <v>6121</v>
      </c>
      <c r="C36" s="993">
        <v>7335</v>
      </c>
      <c r="D36" s="1039" t="s">
        <v>356</v>
      </c>
      <c r="E36" s="1027" t="s">
        <v>36</v>
      </c>
      <c r="F36" s="367">
        <v>400</v>
      </c>
      <c r="G36" s="367">
        <v>2014</v>
      </c>
      <c r="H36" s="964">
        <v>2017</v>
      </c>
      <c r="I36" s="976">
        <f t="shared" si="0"/>
        <v>1530</v>
      </c>
      <c r="J36" s="977">
        <v>0</v>
      </c>
      <c r="K36" s="978">
        <v>250</v>
      </c>
      <c r="L36" s="1040">
        <f t="shared" si="1"/>
        <v>1280</v>
      </c>
      <c r="M36" s="980">
        <v>1130</v>
      </c>
      <c r="N36" s="981">
        <v>150</v>
      </c>
      <c r="O36" s="982">
        <v>0</v>
      </c>
      <c r="P36" s="978">
        <v>0</v>
      </c>
      <c r="Q36" s="983">
        <v>0</v>
      </c>
      <c r="R36" s="982">
        <v>0</v>
      </c>
      <c r="S36" s="978">
        <v>0</v>
      </c>
      <c r="T36" s="983">
        <v>0</v>
      </c>
      <c r="U36" s="982">
        <v>0</v>
      </c>
      <c r="V36" s="978">
        <v>0</v>
      </c>
      <c r="W36" s="983">
        <v>0</v>
      </c>
      <c r="X36" s="982">
        <v>0</v>
      </c>
      <c r="Y36" s="978">
        <v>0</v>
      </c>
      <c r="Z36" s="984">
        <v>0</v>
      </c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57" customFormat="1" ht="25.5" customHeight="1" x14ac:dyDescent="0.25">
      <c r="A37" s="959">
        <v>2310</v>
      </c>
      <c r="B37" s="960">
        <v>6121</v>
      </c>
      <c r="C37" s="991">
        <v>7336</v>
      </c>
      <c r="D37" s="986" t="s">
        <v>357</v>
      </c>
      <c r="E37" s="1015" t="s">
        <v>97</v>
      </c>
      <c r="F37" s="367">
        <v>400</v>
      </c>
      <c r="G37" s="367">
        <v>2017</v>
      </c>
      <c r="H37" s="368">
        <v>2017</v>
      </c>
      <c r="I37" s="976">
        <f t="shared" si="0"/>
        <v>4723</v>
      </c>
      <c r="J37" s="977">
        <v>923</v>
      </c>
      <c r="K37" s="978">
        <v>0</v>
      </c>
      <c r="L37" s="979">
        <f t="shared" si="1"/>
        <v>3800</v>
      </c>
      <c r="M37" s="980">
        <v>0</v>
      </c>
      <c r="N37" s="981">
        <v>3800</v>
      </c>
      <c r="O37" s="982">
        <v>0</v>
      </c>
      <c r="P37" s="978">
        <v>0</v>
      </c>
      <c r="Q37" s="983">
        <v>0</v>
      </c>
      <c r="R37" s="982">
        <v>0</v>
      </c>
      <c r="S37" s="978">
        <v>0</v>
      </c>
      <c r="T37" s="983">
        <v>0</v>
      </c>
      <c r="U37" s="982">
        <v>0</v>
      </c>
      <c r="V37" s="978">
        <v>0</v>
      </c>
      <c r="W37" s="983">
        <v>0</v>
      </c>
      <c r="X37" s="982">
        <v>0</v>
      </c>
      <c r="Y37" s="978">
        <v>0</v>
      </c>
      <c r="Z37" s="984">
        <v>0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57" customFormat="1" ht="25.5" customHeight="1" x14ac:dyDescent="0.25">
      <c r="A38" s="959">
        <v>2310</v>
      </c>
      <c r="B38" s="960">
        <v>6121</v>
      </c>
      <c r="C38" s="991">
        <v>7341</v>
      </c>
      <c r="D38" s="1041" t="s">
        <v>358</v>
      </c>
      <c r="E38" s="1015" t="s">
        <v>156</v>
      </c>
      <c r="F38" s="367">
        <v>400</v>
      </c>
      <c r="G38" s="367">
        <v>2017</v>
      </c>
      <c r="H38" s="368">
        <v>2018</v>
      </c>
      <c r="I38" s="976">
        <f t="shared" si="0"/>
        <v>21093</v>
      </c>
      <c r="J38" s="977">
        <v>799</v>
      </c>
      <c r="K38" s="978">
        <v>294</v>
      </c>
      <c r="L38" s="979">
        <f t="shared" si="1"/>
        <v>500</v>
      </c>
      <c r="M38" s="980">
        <v>0</v>
      </c>
      <c r="N38" s="981">
        <v>500</v>
      </c>
      <c r="O38" s="982">
        <v>0</v>
      </c>
      <c r="P38" s="978">
        <v>0</v>
      </c>
      <c r="Q38" s="983">
        <v>19500</v>
      </c>
      <c r="R38" s="982">
        <v>0</v>
      </c>
      <c r="S38" s="978">
        <v>0</v>
      </c>
      <c r="T38" s="983">
        <v>0</v>
      </c>
      <c r="U38" s="982">
        <v>0</v>
      </c>
      <c r="V38" s="978">
        <v>0</v>
      </c>
      <c r="W38" s="983">
        <v>0</v>
      </c>
      <c r="X38" s="982">
        <v>0</v>
      </c>
      <c r="Y38" s="978">
        <v>0</v>
      </c>
      <c r="Z38" s="984">
        <v>0</v>
      </c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57" customFormat="1" ht="25.5" customHeight="1" thickBot="1" x14ac:dyDescent="0.3">
      <c r="A39" s="1042">
        <v>2310</v>
      </c>
      <c r="B39" s="1043">
        <v>6121</v>
      </c>
      <c r="C39" s="1044">
        <v>7346</v>
      </c>
      <c r="D39" s="1041" t="s">
        <v>359</v>
      </c>
      <c r="E39" s="1015" t="s">
        <v>105</v>
      </c>
      <c r="F39" s="367">
        <v>400</v>
      </c>
      <c r="G39" s="367">
        <v>2017</v>
      </c>
      <c r="H39" s="368">
        <v>2018</v>
      </c>
      <c r="I39" s="1000">
        <f t="shared" si="0"/>
        <v>2000</v>
      </c>
      <c r="J39" s="977">
        <v>0</v>
      </c>
      <c r="K39" s="978">
        <v>0</v>
      </c>
      <c r="L39" s="1040">
        <f t="shared" si="1"/>
        <v>1000</v>
      </c>
      <c r="M39" s="980">
        <v>0</v>
      </c>
      <c r="N39" s="981">
        <v>1000</v>
      </c>
      <c r="O39" s="982">
        <v>0</v>
      </c>
      <c r="P39" s="978">
        <v>0</v>
      </c>
      <c r="Q39" s="983">
        <v>1000</v>
      </c>
      <c r="R39" s="982">
        <v>0</v>
      </c>
      <c r="S39" s="978">
        <v>0</v>
      </c>
      <c r="T39" s="983">
        <v>0</v>
      </c>
      <c r="U39" s="982">
        <v>0</v>
      </c>
      <c r="V39" s="978">
        <v>0</v>
      </c>
      <c r="W39" s="983">
        <v>0</v>
      </c>
      <c r="X39" s="982">
        <v>0</v>
      </c>
      <c r="Y39" s="978">
        <v>0</v>
      </c>
      <c r="Z39" s="984">
        <v>0</v>
      </c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057" customFormat="1" ht="23.1" customHeight="1" thickBot="1" x14ac:dyDescent="0.3">
      <c r="A40" s="803"/>
      <c r="B40" s="803"/>
      <c r="C40" s="1045"/>
      <c r="D40" s="1270" t="s">
        <v>360</v>
      </c>
      <c r="E40" s="1270"/>
      <c r="F40" s="1270"/>
      <c r="G40" s="1270"/>
      <c r="H40" s="1270"/>
      <c r="I40" s="1046">
        <f t="shared" ref="I40:Z40" si="2">SUM(I11:I39)</f>
        <v>284889</v>
      </c>
      <c r="J40" s="1047">
        <f t="shared" si="2"/>
        <v>48700</v>
      </c>
      <c r="K40" s="1048">
        <f t="shared" si="2"/>
        <v>37137</v>
      </c>
      <c r="L40" s="1049">
        <f t="shared" si="2"/>
        <v>71745</v>
      </c>
      <c r="M40" s="1050">
        <f t="shared" si="2"/>
        <v>10185</v>
      </c>
      <c r="N40" s="1051">
        <f t="shared" si="2"/>
        <v>61560</v>
      </c>
      <c r="O40" s="1052">
        <f t="shared" si="2"/>
        <v>0</v>
      </c>
      <c r="P40" s="1048">
        <f t="shared" si="2"/>
        <v>0</v>
      </c>
      <c r="Q40" s="1053">
        <f t="shared" si="2"/>
        <v>91825</v>
      </c>
      <c r="R40" s="1052">
        <f t="shared" si="2"/>
        <v>0</v>
      </c>
      <c r="S40" s="1054">
        <f t="shared" si="2"/>
        <v>0</v>
      </c>
      <c r="T40" s="1055">
        <f t="shared" si="2"/>
        <v>28342</v>
      </c>
      <c r="U40" s="1052">
        <f t="shared" si="2"/>
        <v>0</v>
      </c>
      <c r="V40" s="1048">
        <f t="shared" si="2"/>
        <v>0</v>
      </c>
      <c r="W40" s="1053">
        <f t="shared" si="2"/>
        <v>3640</v>
      </c>
      <c r="X40" s="1052">
        <f t="shared" si="2"/>
        <v>0</v>
      </c>
      <c r="Y40" s="1054">
        <f t="shared" si="2"/>
        <v>0</v>
      </c>
      <c r="Z40" s="1056">
        <f t="shared" si="2"/>
        <v>3500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057" customFormat="1" ht="7.5" customHeight="1" x14ac:dyDescent="0.25">
      <c r="A41" s="1058"/>
      <c r="B41" s="1058"/>
      <c r="C41" s="1058"/>
      <c r="D41" s="1059"/>
      <c r="E41" s="1059"/>
      <c r="F41" s="1059"/>
      <c r="G41" s="1059"/>
      <c r="H41" s="1059"/>
      <c r="I41" s="1060"/>
      <c r="J41" s="1061"/>
      <c r="K41" s="1061"/>
      <c r="L41" s="1061"/>
      <c r="M41" s="1061"/>
      <c r="N41" s="1061"/>
      <c r="O41" s="1061"/>
      <c r="P41" s="1061"/>
      <c r="Q41" s="1061"/>
      <c r="R41" s="1061"/>
      <c r="S41" s="1061"/>
      <c r="T41" s="1061"/>
      <c r="U41" s="1061"/>
      <c r="V41" s="1061"/>
      <c r="W41" s="1061"/>
      <c r="X41" s="1061"/>
      <c r="Y41" s="1061"/>
      <c r="Z41" s="106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063" customFormat="1" ht="21.75" customHeight="1" x14ac:dyDescent="0.25">
      <c r="A42" s="5"/>
      <c r="B42" s="5"/>
      <c r="C42" s="5"/>
      <c r="D42" s="106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063" customFormat="1" ht="21.75" customHeight="1" x14ac:dyDescent="0.2">
      <c r="A43" s="5"/>
      <c r="B43" s="5"/>
      <c r="C43" s="5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063" customFormat="1" ht="21.75" customHeight="1" x14ac:dyDescent="0.2">
      <c r="A44" s="5"/>
      <c r="B44" s="5"/>
      <c r="C44" s="5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063" customFormat="1" ht="21.75" customHeight="1" x14ac:dyDescent="0.2">
      <c r="A45" s="5"/>
      <c r="B45" s="5"/>
      <c r="C45" s="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063" customFormat="1" ht="21.75" customHeight="1" x14ac:dyDescent="0.2">
      <c r="E46"/>
      <c r="F46"/>
      <c r="G46"/>
      <c r="H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063" customFormat="1" ht="21.75" customHeight="1" x14ac:dyDescent="0.2">
      <c r="E47"/>
      <c r="F47"/>
      <c r="G47"/>
      <c r="H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063" customFormat="1" ht="21.75" customHeight="1" x14ac:dyDescent="0.2">
      <c r="E48"/>
      <c r="F48"/>
      <c r="G48"/>
      <c r="H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063" customFormat="1" ht="21.75" customHeight="1" x14ac:dyDescent="0.2">
      <c r="E49"/>
      <c r="F49"/>
      <c r="G49"/>
      <c r="H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ht="21.75" customHeight="1" x14ac:dyDescent="0.2">
      <c r="A50" s="1063"/>
      <c r="B50" s="1063"/>
      <c r="C50" s="1063"/>
      <c r="D50" s="1063"/>
    </row>
    <row r="51" spans="1:42" ht="21.75" customHeight="1" x14ac:dyDescent="0.2">
      <c r="A51" s="1063"/>
      <c r="B51" s="1063"/>
      <c r="C51" s="1063"/>
    </row>
    <row r="52" spans="1:42" ht="21.75" customHeight="1" x14ac:dyDescent="0.2">
      <c r="A52" s="1063"/>
      <c r="B52" s="1063"/>
      <c r="C52" s="1063"/>
    </row>
    <row r="53" spans="1:42" ht="21.75" customHeight="1" x14ac:dyDescent="0.2">
      <c r="A53" s="1063"/>
      <c r="B53" s="1063"/>
      <c r="C53" s="1063"/>
    </row>
    <row r="54" spans="1:42" ht="21.75" customHeight="1" x14ac:dyDescent="0.2"/>
    <row r="55" spans="1:42" ht="21.75" customHeight="1" x14ac:dyDescent="0.2"/>
    <row r="56" spans="1:42" ht="21.75" customHeight="1" x14ac:dyDescent="0.2"/>
    <row r="57" spans="1:42" ht="21.75" customHeight="1" x14ac:dyDescent="0.2"/>
    <row r="58" spans="1:42" ht="21.75" customHeight="1" x14ac:dyDescent="0.2"/>
    <row r="59" spans="1:42" ht="21.75" customHeight="1" x14ac:dyDescent="0.2"/>
    <row r="60" spans="1:42" ht="21.75" customHeight="1" x14ac:dyDescent="0.2"/>
    <row r="61" spans="1:42" ht="21.75" customHeight="1" x14ac:dyDescent="0.2"/>
  </sheetData>
  <sheetProtection selectLockedCells="1" selectUnlockedCells="1"/>
  <mergeCells count="25">
    <mergeCell ref="D1:Z1"/>
    <mergeCell ref="C7:C9"/>
    <mergeCell ref="D7:D9"/>
    <mergeCell ref="E7:E9"/>
    <mergeCell ref="F7:F9"/>
    <mergeCell ref="G7:H7"/>
    <mergeCell ref="I7:I9"/>
    <mergeCell ref="M7:P7"/>
    <mergeCell ref="Q7:Y7"/>
    <mergeCell ref="Z7:Z9"/>
    <mergeCell ref="T8:V8"/>
    <mergeCell ref="W8:Y8"/>
    <mergeCell ref="P8:P9"/>
    <mergeCell ref="Q8:S8"/>
    <mergeCell ref="A8:A9"/>
    <mergeCell ref="B8:B9"/>
    <mergeCell ref="G8:G9"/>
    <mergeCell ref="H8:H9"/>
    <mergeCell ref="J8:J9"/>
    <mergeCell ref="D40:H40"/>
    <mergeCell ref="L8:L9"/>
    <mergeCell ref="M8:M9"/>
    <mergeCell ref="N8:N9"/>
    <mergeCell ref="O8:O9"/>
    <mergeCell ref="K8:K9"/>
  </mergeCells>
  <pageMargins left="0.27569444444444446" right="0.19652777777777777" top="0.98402777777777772" bottom="0.19652777777777777" header="0.78749999999999998" footer="0.19652777777777777"/>
  <pageSetup paperSize="8" scale="68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17"/>
  <sheetViews>
    <sheetView view="pageBreakPreview" topLeftCell="A28" zoomScale="70" zoomScaleNormal="75" zoomScaleSheetLayoutView="70" workbookViewId="0">
      <selection activeCell="K87" sqref="K87"/>
    </sheetView>
  </sheetViews>
  <sheetFormatPr defaultColWidth="8.85546875" defaultRowHeight="12.75" x14ac:dyDescent="0.2"/>
  <cols>
    <col min="1" max="3" width="6.7109375" customWidth="1"/>
    <col min="4" max="4" width="48.85546875" customWidth="1"/>
    <col min="5" max="6" width="4.28515625" customWidth="1"/>
    <col min="7" max="7" width="5" customWidth="1"/>
    <col min="8" max="8" width="5.5703125" customWidth="1"/>
    <col min="9" max="9" width="13.5703125" customWidth="1"/>
    <col min="10" max="26" width="10.7109375" customWidth="1"/>
    <col min="257" max="259" width="6.7109375" customWidth="1"/>
    <col min="260" max="260" width="48.85546875" customWidth="1"/>
    <col min="261" max="262" width="4.28515625" customWidth="1"/>
    <col min="263" max="263" width="5" customWidth="1"/>
    <col min="264" max="264" width="5.5703125" customWidth="1"/>
    <col min="265" max="265" width="13.5703125" customWidth="1"/>
    <col min="266" max="282" width="10.7109375" customWidth="1"/>
    <col min="513" max="515" width="6.7109375" customWidth="1"/>
    <col min="516" max="516" width="48.85546875" customWidth="1"/>
    <col min="517" max="518" width="4.28515625" customWidth="1"/>
    <col min="519" max="519" width="5" customWidth="1"/>
    <col min="520" max="520" width="5.5703125" customWidth="1"/>
    <col min="521" max="521" width="13.5703125" customWidth="1"/>
    <col min="522" max="538" width="10.7109375" customWidth="1"/>
    <col min="769" max="771" width="6.7109375" customWidth="1"/>
    <col min="772" max="772" width="48.85546875" customWidth="1"/>
    <col min="773" max="774" width="4.28515625" customWidth="1"/>
    <col min="775" max="775" width="5" customWidth="1"/>
    <col min="776" max="776" width="5.5703125" customWidth="1"/>
    <col min="777" max="777" width="13.5703125" customWidth="1"/>
    <col min="778" max="794" width="10.7109375" customWidth="1"/>
    <col min="1025" max="1027" width="6.7109375" customWidth="1"/>
    <col min="1028" max="1028" width="48.85546875" customWidth="1"/>
    <col min="1029" max="1030" width="4.28515625" customWidth="1"/>
    <col min="1031" max="1031" width="5" customWidth="1"/>
    <col min="1032" max="1032" width="5.5703125" customWidth="1"/>
    <col min="1033" max="1033" width="13.5703125" customWidth="1"/>
    <col min="1034" max="1050" width="10.7109375" customWidth="1"/>
    <col min="1281" max="1283" width="6.7109375" customWidth="1"/>
    <col min="1284" max="1284" width="48.85546875" customWidth="1"/>
    <col min="1285" max="1286" width="4.28515625" customWidth="1"/>
    <col min="1287" max="1287" width="5" customWidth="1"/>
    <col min="1288" max="1288" width="5.5703125" customWidth="1"/>
    <col min="1289" max="1289" width="13.5703125" customWidth="1"/>
    <col min="1290" max="1306" width="10.7109375" customWidth="1"/>
    <col min="1537" max="1539" width="6.7109375" customWidth="1"/>
    <col min="1540" max="1540" width="48.85546875" customWidth="1"/>
    <col min="1541" max="1542" width="4.28515625" customWidth="1"/>
    <col min="1543" max="1543" width="5" customWidth="1"/>
    <col min="1544" max="1544" width="5.5703125" customWidth="1"/>
    <col min="1545" max="1545" width="13.5703125" customWidth="1"/>
    <col min="1546" max="1562" width="10.7109375" customWidth="1"/>
    <col min="1793" max="1795" width="6.7109375" customWidth="1"/>
    <col min="1796" max="1796" width="48.85546875" customWidth="1"/>
    <col min="1797" max="1798" width="4.28515625" customWidth="1"/>
    <col min="1799" max="1799" width="5" customWidth="1"/>
    <col min="1800" max="1800" width="5.5703125" customWidth="1"/>
    <col min="1801" max="1801" width="13.5703125" customWidth="1"/>
    <col min="1802" max="1818" width="10.7109375" customWidth="1"/>
    <col min="2049" max="2051" width="6.7109375" customWidth="1"/>
    <col min="2052" max="2052" width="48.85546875" customWidth="1"/>
    <col min="2053" max="2054" width="4.28515625" customWidth="1"/>
    <col min="2055" max="2055" width="5" customWidth="1"/>
    <col min="2056" max="2056" width="5.5703125" customWidth="1"/>
    <col min="2057" max="2057" width="13.5703125" customWidth="1"/>
    <col min="2058" max="2074" width="10.7109375" customWidth="1"/>
    <col min="2305" max="2307" width="6.7109375" customWidth="1"/>
    <col min="2308" max="2308" width="48.85546875" customWidth="1"/>
    <col min="2309" max="2310" width="4.28515625" customWidth="1"/>
    <col min="2311" max="2311" width="5" customWidth="1"/>
    <col min="2312" max="2312" width="5.5703125" customWidth="1"/>
    <col min="2313" max="2313" width="13.5703125" customWidth="1"/>
    <col min="2314" max="2330" width="10.7109375" customWidth="1"/>
    <col min="2561" max="2563" width="6.7109375" customWidth="1"/>
    <col min="2564" max="2564" width="48.85546875" customWidth="1"/>
    <col min="2565" max="2566" width="4.28515625" customWidth="1"/>
    <col min="2567" max="2567" width="5" customWidth="1"/>
    <col min="2568" max="2568" width="5.5703125" customWidth="1"/>
    <col min="2569" max="2569" width="13.5703125" customWidth="1"/>
    <col min="2570" max="2586" width="10.7109375" customWidth="1"/>
    <col min="2817" max="2819" width="6.7109375" customWidth="1"/>
    <col min="2820" max="2820" width="48.85546875" customWidth="1"/>
    <col min="2821" max="2822" width="4.28515625" customWidth="1"/>
    <col min="2823" max="2823" width="5" customWidth="1"/>
    <col min="2824" max="2824" width="5.5703125" customWidth="1"/>
    <col min="2825" max="2825" width="13.5703125" customWidth="1"/>
    <col min="2826" max="2842" width="10.7109375" customWidth="1"/>
    <col min="3073" max="3075" width="6.7109375" customWidth="1"/>
    <col min="3076" max="3076" width="48.85546875" customWidth="1"/>
    <col min="3077" max="3078" width="4.28515625" customWidth="1"/>
    <col min="3079" max="3079" width="5" customWidth="1"/>
    <col min="3080" max="3080" width="5.5703125" customWidth="1"/>
    <col min="3081" max="3081" width="13.5703125" customWidth="1"/>
    <col min="3082" max="3098" width="10.7109375" customWidth="1"/>
    <col min="3329" max="3331" width="6.7109375" customWidth="1"/>
    <col min="3332" max="3332" width="48.85546875" customWidth="1"/>
    <col min="3333" max="3334" width="4.28515625" customWidth="1"/>
    <col min="3335" max="3335" width="5" customWidth="1"/>
    <col min="3336" max="3336" width="5.5703125" customWidth="1"/>
    <col min="3337" max="3337" width="13.5703125" customWidth="1"/>
    <col min="3338" max="3354" width="10.7109375" customWidth="1"/>
    <col min="3585" max="3587" width="6.7109375" customWidth="1"/>
    <col min="3588" max="3588" width="48.85546875" customWidth="1"/>
    <col min="3589" max="3590" width="4.28515625" customWidth="1"/>
    <col min="3591" max="3591" width="5" customWidth="1"/>
    <col min="3592" max="3592" width="5.5703125" customWidth="1"/>
    <col min="3593" max="3593" width="13.5703125" customWidth="1"/>
    <col min="3594" max="3610" width="10.7109375" customWidth="1"/>
    <col min="3841" max="3843" width="6.7109375" customWidth="1"/>
    <col min="3844" max="3844" width="48.85546875" customWidth="1"/>
    <col min="3845" max="3846" width="4.28515625" customWidth="1"/>
    <col min="3847" max="3847" width="5" customWidth="1"/>
    <col min="3848" max="3848" width="5.5703125" customWidth="1"/>
    <col min="3849" max="3849" width="13.5703125" customWidth="1"/>
    <col min="3850" max="3866" width="10.7109375" customWidth="1"/>
    <col min="4097" max="4099" width="6.7109375" customWidth="1"/>
    <col min="4100" max="4100" width="48.85546875" customWidth="1"/>
    <col min="4101" max="4102" width="4.28515625" customWidth="1"/>
    <col min="4103" max="4103" width="5" customWidth="1"/>
    <col min="4104" max="4104" width="5.5703125" customWidth="1"/>
    <col min="4105" max="4105" width="13.5703125" customWidth="1"/>
    <col min="4106" max="4122" width="10.7109375" customWidth="1"/>
    <col min="4353" max="4355" width="6.7109375" customWidth="1"/>
    <col min="4356" max="4356" width="48.85546875" customWidth="1"/>
    <col min="4357" max="4358" width="4.28515625" customWidth="1"/>
    <col min="4359" max="4359" width="5" customWidth="1"/>
    <col min="4360" max="4360" width="5.5703125" customWidth="1"/>
    <col min="4361" max="4361" width="13.5703125" customWidth="1"/>
    <col min="4362" max="4378" width="10.7109375" customWidth="1"/>
    <col min="4609" max="4611" width="6.7109375" customWidth="1"/>
    <col min="4612" max="4612" width="48.85546875" customWidth="1"/>
    <col min="4613" max="4614" width="4.28515625" customWidth="1"/>
    <col min="4615" max="4615" width="5" customWidth="1"/>
    <col min="4616" max="4616" width="5.5703125" customWidth="1"/>
    <col min="4617" max="4617" width="13.5703125" customWidth="1"/>
    <col min="4618" max="4634" width="10.7109375" customWidth="1"/>
    <col min="4865" max="4867" width="6.7109375" customWidth="1"/>
    <col min="4868" max="4868" width="48.85546875" customWidth="1"/>
    <col min="4869" max="4870" width="4.28515625" customWidth="1"/>
    <col min="4871" max="4871" width="5" customWidth="1"/>
    <col min="4872" max="4872" width="5.5703125" customWidth="1"/>
    <col min="4873" max="4873" width="13.5703125" customWidth="1"/>
    <col min="4874" max="4890" width="10.7109375" customWidth="1"/>
    <col min="5121" max="5123" width="6.7109375" customWidth="1"/>
    <col min="5124" max="5124" width="48.85546875" customWidth="1"/>
    <col min="5125" max="5126" width="4.28515625" customWidth="1"/>
    <col min="5127" max="5127" width="5" customWidth="1"/>
    <col min="5128" max="5128" width="5.5703125" customWidth="1"/>
    <col min="5129" max="5129" width="13.5703125" customWidth="1"/>
    <col min="5130" max="5146" width="10.7109375" customWidth="1"/>
    <col min="5377" max="5379" width="6.7109375" customWidth="1"/>
    <col min="5380" max="5380" width="48.85546875" customWidth="1"/>
    <col min="5381" max="5382" width="4.28515625" customWidth="1"/>
    <col min="5383" max="5383" width="5" customWidth="1"/>
    <col min="5384" max="5384" width="5.5703125" customWidth="1"/>
    <col min="5385" max="5385" width="13.5703125" customWidth="1"/>
    <col min="5386" max="5402" width="10.7109375" customWidth="1"/>
    <col min="5633" max="5635" width="6.7109375" customWidth="1"/>
    <col min="5636" max="5636" width="48.85546875" customWidth="1"/>
    <col min="5637" max="5638" width="4.28515625" customWidth="1"/>
    <col min="5639" max="5639" width="5" customWidth="1"/>
    <col min="5640" max="5640" width="5.5703125" customWidth="1"/>
    <col min="5641" max="5641" width="13.5703125" customWidth="1"/>
    <col min="5642" max="5658" width="10.7109375" customWidth="1"/>
    <col min="5889" max="5891" width="6.7109375" customWidth="1"/>
    <col min="5892" max="5892" width="48.85546875" customWidth="1"/>
    <col min="5893" max="5894" width="4.28515625" customWidth="1"/>
    <col min="5895" max="5895" width="5" customWidth="1"/>
    <col min="5896" max="5896" width="5.5703125" customWidth="1"/>
    <col min="5897" max="5897" width="13.5703125" customWidth="1"/>
    <col min="5898" max="5914" width="10.7109375" customWidth="1"/>
    <col min="6145" max="6147" width="6.7109375" customWidth="1"/>
    <col min="6148" max="6148" width="48.85546875" customWidth="1"/>
    <col min="6149" max="6150" width="4.28515625" customWidth="1"/>
    <col min="6151" max="6151" width="5" customWidth="1"/>
    <col min="6152" max="6152" width="5.5703125" customWidth="1"/>
    <col min="6153" max="6153" width="13.5703125" customWidth="1"/>
    <col min="6154" max="6170" width="10.7109375" customWidth="1"/>
    <col min="6401" max="6403" width="6.7109375" customWidth="1"/>
    <col min="6404" max="6404" width="48.85546875" customWidth="1"/>
    <col min="6405" max="6406" width="4.28515625" customWidth="1"/>
    <col min="6407" max="6407" width="5" customWidth="1"/>
    <col min="6408" max="6408" width="5.5703125" customWidth="1"/>
    <col min="6409" max="6409" width="13.5703125" customWidth="1"/>
    <col min="6410" max="6426" width="10.7109375" customWidth="1"/>
    <col min="6657" max="6659" width="6.7109375" customWidth="1"/>
    <col min="6660" max="6660" width="48.85546875" customWidth="1"/>
    <col min="6661" max="6662" width="4.28515625" customWidth="1"/>
    <col min="6663" max="6663" width="5" customWidth="1"/>
    <col min="6664" max="6664" width="5.5703125" customWidth="1"/>
    <col min="6665" max="6665" width="13.5703125" customWidth="1"/>
    <col min="6666" max="6682" width="10.7109375" customWidth="1"/>
    <col min="6913" max="6915" width="6.7109375" customWidth="1"/>
    <col min="6916" max="6916" width="48.85546875" customWidth="1"/>
    <col min="6917" max="6918" width="4.28515625" customWidth="1"/>
    <col min="6919" max="6919" width="5" customWidth="1"/>
    <col min="6920" max="6920" width="5.5703125" customWidth="1"/>
    <col min="6921" max="6921" width="13.5703125" customWidth="1"/>
    <col min="6922" max="6938" width="10.7109375" customWidth="1"/>
    <col min="7169" max="7171" width="6.7109375" customWidth="1"/>
    <col min="7172" max="7172" width="48.85546875" customWidth="1"/>
    <col min="7173" max="7174" width="4.28515625" customWidth="1"/>
    <col min="7175" max="7175" width="5" customWidth="1"/>
    <col min="7176" max="7176" width="5.5703125" customWidth="1"/>
    <col min="7177" max="7177" width="13.5703125" customWidth="1"/>
    <col min="7178" max="7194" width="10.7109375" customWidth="1"/>
    <col min="7425" max="7427" width="6.7109375" customWidth="1"/>
    <col min="7428" max="7428" width="48.85546875" customWidth="1"/>
    <col min="7429" max="7430" width="4.28515625" customWidth="1"/>
    <col min="7431" max="7431" width="5" customWidth="1"/>
    <col min="7432" max="7432" width="5.5703125" customWidth="1"/>
    <col min="7433" max="7433" width="13.5703125" customWidth="1"/>
    <col min="7434" max="7450" width="10.7109375" customWidth="1"/>
    <col min="7681" max="7683" width="6.7109375" customWidth="1"/>
    <col min="7684" max="7684" width="48.85546875" customWidth="1"/>
    <col min="7685" max="7686" width="4.28515625" customWidth="1"/>
    <col min="7687" max="7687" width="5" customWidth="1"/>
    <col min="7688" max="7688" width="5.5703125" customWidth="1"/>
    <col min="7689" max="7689" width="13.5703125" customWidth="1"/>
    <col min="7690" max="7706" width="10.7109375" customWidth="1"/>
    <col min="7937" max="7939" width="6.7109375" customWidth="1"/>
    <col min="7940" max="7940" width="48.85546875" customWidth="1"/>
    <col min="7941" max="7942" width="4.28515625" customWidth="1"/>
    <col min="7943" max="7943" width="5" customWidth="1"/>
    <col min="7944" max="7944" width="5.5703125" customWidth="1"/>
    <col min="7945" max="7945" width="13.5703125" customWidth="1"/>
    <col min="7946" max="7962" width="10.7109375" customWidth="1"/>
    <col min="8193" max="8195" width="6.7109375" customWidth="1"/>
    <col min="8196" max="8196" width="48.85546875" customWidth="1"/>
    <col min="8197" max="8198" width="4.28515625" customWidth="1"/>
    <col min="8199" max="8199" width="5" customWidth="1"/>
    <col min="8200" max="8200" width="5.5703125" customWidth="1"/>
    <col min="8201" max="8201" width="13.5703125" customWidth="1"/>
    <col min="8202" max="8218" width="10.7109375" customWidth="1"/>
    <col min="8449" max="8451" width="6.7109375" customWidth="1"/>
    <col min="8452" max="8452" width="48.85546875" customWidth="1"/>
    <col min="8453" max="8454" width="4.28515625" customWidth="1"/>
    <col min="8455" max="8455" width="5" customWidth="1"/>
    <col min="8456" max="8456" width="5.5703125" customWidth="1"/>
    <col min="8457" max="8457" width="13.5703125" customWidth="1"/>
    <col min="8458" max="8474" width="10.7109375" customWidth="1"/>
    <col min="8705" max="8707" width="6.7109375" customWidth="1"/>
    <col min="8708" max="8708" width="48.85546875" customWidth="1"/>
    <col min="8709" max="8710" width="4.28515625" customWidth="1"/>
    <col min="8711" max="8711" width="5" customWidth="1"/>
    <col min="8712" max="8712" width="5.5703125" customWidth="1"/>
    <col min="8713" max="8713" width="13.5703125" customWidth="1"/>
    <col min="8714" max="8730" width="10.7109375" customWidth="1"/>
    <col min="8961" max="8963" width="6.7109375" customWidth="1"/>
    <col min="8964" max="8964" width="48.85546875" customWidth="1"/>
    <col min="8965" max="8966" width="4.28515625" customWidth="1"/>
    <col min="8967" max="8967" width="5" customWidth="1"/>
    <col min="8968" max="8968" width="5.5703125" customWidth="1"/>
    <col min="8969" max="8969" width="13.5703125" customWidth="1"/>
    <col min="8970" max="8986" width="10.7109375" customWidth="1"/>
    <col min="9217" max="9219" width="6.7109375" customWidth="1"/>
    <col min="9220" max="9220" width="48.85546875" customWidth="1"/>
    <col min="9221" max="9222" width="4.28515625" customWidth="1"/>
    <col min="9223" max="9223" width="5" customWidth="1"/>
    <col min="9224" max="9224" width="5.5703125" customWidth="1"/>
    <col min="9225" max="9225" width="13.5703125" customWidth="1"/>
    <col min="9226" max="9242" width="10.7109375" customWidth="1"/>
    <col min="9473" max="9475" width="6.7109375" customWidth="1"/>
    <col min="9476" max="9476" width="48.85546875" customWidth="1"/>
    <col min="9477" max="9478" width="4.28515625" customWidth="1"/>
    <col min="9479" max="9479" width="5" customWidth="1"/>
    <col min="9480" max="9480" width="5.5703125" customWidth="1"/>
    <col min="9481" max="9481" width="13.5703125" customWidth="1"/>
    <col min="9482" max="9498" width="10.7109375" customWidth="1"/>
    <col min="9729" max="9731" width="6.7109375" customWidth="1"/>
    <col min="9732" max="9732" width="48.85546875" customWidth="1"/>
    <col min="9733" max="9734" width="4.28515625" customWidth="1"/>
    <col min="9735" max="9735" width="5" customWidth="1"/>
    <col min="9736" max="9736" width="5.5703125" customWidth="1"/>
    <col min="9737" max="9737" width="13.5703125" customWidth="1"/>
    <col min="9738" max="9754" width="10.7109375" customWidth="1"/>
    <col min="9985" max="9987" width="6.7109375" customWidth="1"/>
    <col min="9988" max="9988" width="48.85546875" customWidth="1"/>
    <col min="9989" max="9990" width="4.28515625" customWidth="1"/>
    <col min="9991" max="9991" width="5" customWidth="1"/>
    <col min="9992" max="9992" width="5.5703125" customWidth="1"/>
    <col min="9993" max="9993" width="13.5703125" customWidth="1"/>
    <col min="9994" max="10010" width="10.7109375" customWidth="1"/>
    <col min="10241" max="10243" width="6.7109375" customWidth="1"/>
    <col min="10244" max="10244" width="48.85546875" customWidth="1"/>
    <col min="10245" max="10246" width="4.28515625" customWidth="1"/>
    <col min="10247" max="10247" width="5" customWidth="1"/>
    <col min="10248" max="10248" width="5.5703125" customWidth="1"/>
    <col min="10249" max="10249" width="13.5703125" customWidth="1"/>
    <col min="10250" max="10266" width="10.7109375" customWidth="1"/>
    <col min="10497" max="10499" width="6.7109375" customWidth="1"/>
    <col min="10500" max="10500" width="48.85546875" customWidth="1"/>
    <col min="10501" max="10502" width="4.28515625" customWidth="1"/>
    <col min="10503" max="10503" width="5" customWidth="1"/>
    <col min="10504" max="10504" width="5.5703125" customWidth="1"/>
    <col min="10505" max="10505" width="13.5703125" customWidth="1"/>
    <col min="10506" max="10522" width="10.7109375" customWidth="1"/>
    <col min="10753" max="10755" width="6.7109375" customWidth="1"/>
    <col min="10756" max="10756" width="48.85546875" customWidth="1"/>
    <col min="10757" max="10758" width="4.28515625" customWidth="1"/>
    <col min="10759" max="10759" width="5" customWidth="1"/>
    <col min="10760" max="10760" width="5.5703125" customWidth="1"/>
    <col min="10761" max="10761" width="13.5703125" customWidth="1"/>
    <col min="10762" max="10778" width="10.7109375" customWidth="1"/>
    <col min="11009" max="11011" width="6.7109375" customWidth="1"/>
    <col min="11012" max="11012" width="48.85546875" customWidth="1"/>
    <col min="11013" max="11014" width="4.28515625" customWidth="1"/>
    <col min="11015" max="11015" width="5" customWidth="1"/>
    <col min="11016" max="11016" width="5.5703125" customWidth="1"/>
    <col min="11017" max="11017" width="13.5703125" customWidth="1"/>
    <col min="11018" max="11034" width="10.7109375" customWidth="1"/>
    <col min="11265" max="11267" width="6.7109375" customWidth="1"/>
    <col min="11268" max="11268" width="48.85546875" customWidth="1"/>
    <col min="11269" max="11270" width="4.28515625" customWidth="1"/>
    <col min="11271" max="11271" width="5" customWidth="1"/>
    <col min="11272" max="11272" width="5.5703125" customWidth="1"/>
    <col min="11273" max="11273" width="13.5703125" customWidth="1"/>
    <col min="11274" max="11290" width="10.7109375" customWidth="1"/>
    <col min="11521" max="11523" width="6.7109375" customWidth="1"/>
    <col min="11524" max="11524" width="48.85546875" customWidth="1"/>
    <col min="11525" max="11526" width="4.28515625" customWidth="1"/>
    <col min="11527" max="11527" width="5" customWidth="1"/>
    <col min="11528" max="11528" width="5.5703125" customWidth="1"/>
    <col min="11529" max="11529" width="13.5703125" customWidth="1"/>
    <col min="11530" max="11546" width="10.7109375" customWidth="1"/>
    <col min="11777" max="11779" width="6.7109375" customWidth="1"/>
    <col min="11780" max="11780" width="48.85546875" customWidth="1"/>
    <col min="11781" max="11782" width="4.28515625" customWidth="1"/>
    <col min="11783" max="11783" width="5" customWidth="1"/>
    <col min="11784" max="11784" width="5.5703125" customWidth="1"/>
    <col min="11785" max="11785" width="13.5703125" customWidth="1"/>
    <col min="11786" max="11802" width="10.7109375" customWidth="1"/>
    <col min="12033" max="12035" width="6.7109375" customWidth="1"/>
    <col min="12036" max="12036" width="48.85546875" customWidth="1"/>
    <col min="12037" max="12038" width="4.28515625" customWidth="1"/>
    <col min="12039" max="12039" width="5" customWidth="1"/>
    <col min="12040" max="12040" width="5.5703125" customWidth="1"/>
    <col min="12041" max="12041" width="13.5703125" customWidth="1"/>
    <col min="12042" max="12058" width="10.7109375" customWidth="1"/>
    <col min="12289" max="12291" width="6.7109375" customWidth="1"/>
    <col min="12292" max="12292" width="48.85546875" customWidth="1"/>
    <col min="12293" max="12294" width="4.28515625" customWidth="1"/>
    <col min="12295" max="12295" width="5" customWidth="1"/>
    <col min="12296" max="12296" width="5.5703125" customWidth="1"/>
    <col min="12297" max="12297" width="13.5703125" customWidth="1"/>
    <col min="12298" max="12314" width="10.7109375" customWidth="1"/>
    <col min="12545" max="12547" width="6.7109375" customWidth="1"/>
    <col min="12548" max="12548" width="48.85546875" customWidth="1"/>
    <col min="12549" max="12550" width="4.28515625" customWidth="1"/>
    <col min="12551" max="12551" width="5" customWidth="1"/>
    <col min="12552" max="12552" width="5.5703125" customWidth="1"/>
    <col min="12553" max="12553" width="13.5703125" customWidth="1"/>
    <col min="12554" max="12570" width="10.7109375" customWidth="1"/>
    <col min="12801" max="12803" width="6.7109375" customWidth="1"/>
    <col min="12804" max="12804" width="48.85546875" customWidth="1"/>
    <col min="12805" max="12806" width="4.28515625" customWidth="1"/>
    <col min="12807" max="12807" width="5" customWidth="1"/>
    <col min="12808" max="12808" width="5.5703125" customWidth="1"/>
    <col min="12809" max="12809" width="13.5703125" customWidth="1"/>
    <col min="12810" max="12826" width="10.7109375" customWidth="1"/>
    <col min="13057" max="13059" width="6.7109375" customWidth="1"/>
    <col min="13060" max="13060" width="48.85546875" customWidth="1"/>
    <col min="13061" max="13062" width="4.28515625" customWidth="1"/>
    <col min="13063" max="13063" width="5" customWidth="1"/>
    <col min="13064" max="13064" width="5.5703125" customWidth="1"/>
    <col min="13065" max="13065" width="13.5703125" customWidth="1"/>
    <col min="13066" max="13082" width="10.7109375" customWidth="1"/>
    <col min="13313" max="13315" width="6.7109375" customWidth="1"/>
    <col min="13316" max="13316" width="48.85546875" customWidth="1"/>
    <col min="13317" max="13318" width="4.28515625" customWidth="1"/>
    <col min="13319" max="13319" width="5" customWidth="1"/>
    <col min="13320" max="13320" width="5.5703125" customWidth="1"/>
    <col min="13321" max="13321" width="13.5703125" customWidth="1"/>
    <col min="13322" max="13338" width="10.7109375" customWidth="1"/>
    <col min="13569" max="13571" width="6.7109375" customWidth="1"/>
    <col min="13572" max="13572" width="48.85546875" customWidth="1"/>
    <col min="13573" max="13574" width="4.28515625" customWidth="1"/>
    <col min="13575" max="13575" width="5" customWidth="1"/>
    <col min="13576" max="13576" width="5.5703125" customWidth="1"/>
    <col min="13577" max="13577" width="13.5703125" customWidth="1"/>
    <col min="13578" max="13594" width="10.7109375" customWidth="1"/>
    <col min="13825" max="13827" width="6.7109375" customWidth="1"/>
    <col min="13828" max="13828" width="48.85546875" customWidth="1"/>
    <col min="13829" max="13830" width="4.28515625" customWidth="1"/>
    <col min="13831" max="13831" width="5" customWidth="1"/>
    <col min="13832" max="13832" width="5.5703125" customWidth="1"/>
    <col min="13833" max="13833" width="13.5703125" customWidth="1"/>
    <col min="13834" max="13850" width="10.7109375" customWidth="1"/>
    <col min="14081" max="14083" width="6.7109375" customWidth="1"/>
    <col min="14084" max="14084" width="48.85546875" customWidth="1"/>
    <col min="14085" max="14086" width="4.28515625" customWidth="1"/>
    <col min="14087" max="14087" width="5" customWidth="1"/>
    <col min="14088" max="14088" width="5.5703125" customWidth="1"/>
    <col min="14089" max="14089" width="13.5703125" customWidth="1"/>
    <col min="14090" max="14106" width="10.7109375" customWidth="1"/>
    <col min="14337" max="14339" width="6.7109375" customWidth="1"/>
    <col min="14340" max="14340" width="48.85546875" customWidth="1"/>
    <col min="14341" max="14342" width="4.28515625" customWidth="1"/>
    <col min="14343" max="14343" width="5" customWidth="1"/>
    <col min="14344" max="14344" width="5.5703125" customWidth="1"/>
    <col min="14345" max="14345" width="13.5703125" customWidth="1"/>
    <col min="14346" max="14362" width="10.7109375" customWidth="1"/>
    <col min="14593" max="14595" width="6.7109375" customWidth="1"/>
    <col min="14596" max="14596" width="48.85546875" customWidth="1"/>
    <col min="14597" max="14598" width="4.28515625" customWidth="1"/>
    <col min="14599" max="14599" width="5" customWidth="1"/>
    <col min="14600" max="14600" width="5.5703125" customWidth="1"/>
    <col min="14601" max="14601" width="13.5703125" customWidth="1"/>
    <col min="14602" max="14618" width="10.7109375" customWidth="1"/>
    <col min="14849" max="14851" width="6.7109375" customWidth="1"/>
    <col min="14852" max="14852" width="48.85546875" customWidth="1"/>
    <col min="14853" max="14854" width="4.28515625" customWidth="1"/>
    <col min="14855" max="14855" width="5" customWidth="1"/>
    <col min="14856" max="14856" width="5.5703125" customWidth="1"/>
    <col min="14857" max="14857" width="13.5703125" customWidth="1"/>
    <col min="14858" max="14874" width="10.7109375" customWidth="1"/>
    <col min="15105" max="15107" width="6.7109375" customWidth="1"/>
    <col min="15108" max="15108" width="48.85546875" customWidth="1"/>
    <col min="15109" max="15110" width="4.28515625" customWidth="1"/>
    <col min="15111" max="15111" width="5" customWidth="1"/>
    <col min="15112" max="15112" width="5.5703125" customWidth="1"/>
    <col min="15113" max="15113" width="13.5703125" customWidth="1"/>
    <col min="15114" max="15130" width="10.7109375" customWidth="1"/>
    <col min="15361" max="15363" width="6.7109375" customWidth="1"/>
    <col min="15364" max="15364" width="48.85546875" customWidth="1"/>
    <col min="15365" max="15366" width="4.28515625" customWidth="1"/>
    <col min="15367" max="15367" width="5" customWidth="1"/>
    <col min="15368" max="15368" width="5.5703125" customWidth="1"/>
    <col min="15369" max="15369" width="13.5703125" customWidth="1"/>
    <col min="15370" max="15386" width="10.7109375" customWidth="1"/>
    <col min="15617" max="15619" width="6.7109375" customWidth="1"/>
    <col min="15620" max="15620" width="48.85546875" customWidth="1"/>
    <col min="15621" max="15622" width="4.28515625" customWidth="1"/>
    <col min="15623" max="15623" width="5" customWidth="1"/>
    <col min="15624" max="15624" width="5.5703125" customWidth="1"/>
    <col min="15625" max="15625" width="13.5703125" customWidth="1"/>
    <col min="15626" max="15642" width="10.7109375" customWidth="1"/>
    <col min="15873" max="15875" width="6.7109375" customWidth="1"/>
    <col min="15876" max="15876" width="48.85546875" customWidth="1"/>
    <col min="15877" max="15878" width="4.28515625" customWidth="1"/>
    <col min="15879" max="15879" width="5" customWidth="1"/>
    <col min="15880" max="15880" width="5.5703125" customWidth="1"/>
    <col min="15881" max="15881" width="13.5703125" customWidth="1"/>
    <col min="15882" max="15898" width="10.7109375" customWidth="1"/>
    <col min="16129" max="16131" width="6.7109375" customWidth="1"/>
    <col min="16132" max="16132" width="48.85546875" customWidth="1"/>
    <col min="16133" max="16134" width="4.28515625" customWidth="1"/>
    <col min="16135" max="16135" width="5" customWidth="1"/>
    <col min="16136" max="16136" width="5.5703125" customWidth="1"/>
    <col min="16137" max="16137" width="13.5703125" customWidth="1"/>
    <col min="16138" max="16154" width="10.7109375" customWidth="1"/>
  </cols>
  <sheetData>
    <row r="1" spans="1:42" ht="41.25" customHeight="1" x14ac:dyDescent="0.4">
      <c r="A1" s="1"/>
      <c r="B1" s="2"/>
      <c r="C1" s="1064"/>
      <c r="D1" s="1296" t="s">
        <v>361</v>
      </c>
      <c r="E1" s="1296"/>
      <c r="F1" s="1296"/>
      <c r="G1" s="1296"/>
      <c r="H1" s="1296"/>
      <c r="I1" s="1296"/>
      <c r="J1" s="1296"/>
      <c r="K1" s="1296"/>
      <c r="L1" s="1296"/>
      <c r="M1" s="1296"/>
      <c r="N1" s="1296"/>
      <c r="O1" s="1296"/>
      <c r="P1" s="1296"/>
      <c r="Q1" s="1296"/>
      <c r="R1" s="1296"/>
      <c r="S1" s="1296"/>
      <c r="T1" s="1296"/>
      <c r="U1" s="1296"/>
      <c r="V1" s="1296"/>
      <c r="W1" s="1296"/>
      <c r="X1" s="1296"/>
      <c r="Y1" s="1296"/>
      <c r="Z1" s="1296"/>
    </row>
    <row r="2" spans="1:42" ht="19.5" customHeight="1" x14ac:dyDescent="0.4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42" ht="22.5" customHeight="1" x14ac:dyDescent="0.4">
      <c r="A3" s="1"/>
      <c r="B3" s="2"/>
      <c r="C3" s="2"/>
      <c r="D3" s="924" t="s">
        <v>0</v>
      </c>
      <c r="E3" s="925"/>
      <c r="F3" s="926"/>
      <c r="G3" s="927"/>
      <c r="H3" s="927"/>
      <c r="I3" s="928" t="s">
        <v>1</v>
      </c>
      <c r="J3" s="76"/>
      <c r="K3" s="76"/>
      <c r="L3" s="76"/>
      <c r="M3" s="443"/>
      <c r="N3" s="3"/>
      <c r="O3" s="1065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42" ht="22.5" customHeight="1" x14ac:dyDescent="0.4">
      <c r="A4" s="1"/>
      <c r="B4" s="2"/>
      <c r="C4" s="2"/>
      <c r="D4" s="924"/>
      <c r="E4" s="925"/>
      <c r="F4" s="929"/>
      <c r="G4" s="927"/>
      <c r="H4" s="927"/>
      <c r="I4" s="928" t="s">
        <v>311</v>
      </c>
      <c r="J4" s="76"/>
      <c r="K4" s="76"/>
      <c r="L4" s="76"/>
      <c r="M4" s="44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42" ht="22.5" customHeight="1" x14ac:dyDescent="0.4">
      <c r="A5" s="1"/>
      <c r="B5" s="2"/>
      <c r="C5" s="2"/>
      <c r="D5" s="924"/>
      <c r="E5" s="925"/>
      <c r="F5" s="24"/>
      <c r="G5" s="22"/>
      <c r="I5" s="931" t="s">
        <v>3</v>
      </c>
      <c r="J5" s="76"/>
      <c r="K5" s="76"/>
      <c r="L5" s="76"/>
      <c r="M5" s="44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930"/>
    </row>
    <row r="6" spans="1:42" ht="18" customHeight="1" x14ac:dyDescent="0.25">
      <c r="A6" s="22"/>
      <c r="D6" s="23"/>
      <c r="E6" s="22"/>
      <c r="F6" s="22"/>
      <c r="G6" s="22"/>
      <c r="H6" s="22"/>
      <c r="I6" s="26"/>
      <c r="J6" s="26"/>
      <c r="K6" s="26"/>
      <c r="L6" s="26"/>
      <c r="M6" s="26"/>
      <c r="N6" s="26"/>
      <c r="O6" s="26"/>
      <c r="P6" s="932"/>
      <c r="Z6" s="933" t="s">
        <v>4</v>
      </c>
    </row>
    <row r="7" spans="1:42" ht="15" customHeight="1" thickBot="1" x14ac:dyDescent="0.3">
      <c r="A7" s="934"/>
      <c r="B7" s="935"/>
      <c r="C7" s="935"/>
      <c r="I7" s="936" t="s">
        <v>312</v>
      </c>
      <c r="J7" s="936" t="s">
        <v>313</v>
      </c>
      <c r="K7" s="936" t="s">
        <v>314</v>
      </c>
      <c r="L7" s="936" t="s">
        <v>315</v>
      </c>
      <c r="M7" s="936" t="s">
        <v>316</v>
      </c>
      <c r="N7" s="936" t="s">
        <v>317</v>
      </c>
      <c r="O7" s="937" t="s">
        <v>318</v>
      </c>
      <c r="P7" s="937" t="s">
        <v>319</v>
      </c>
      <c r="Q7" s="937" t="s">
        <v>320</v>
      </c>
      <c r="R7" s="937" t="s">
        <v>321</v>
      </c>
      <c r="S7" s="937" t="s">
        <v>322</v>
      </c>
      <c r="T7" s="937" t="s">
        <v>323</v>
      </c>
      <c r="U7" s="937" t="s">
        <v>324</v>
      </c>
      <c r="V7" s="937" t="s">
        <v>325</v>
      </c>
      <c r="W7" s="937" t="s">
        <v>326</v>
      </c>
      <c r="X7" s="936" t="s">
        <v>327</v>
      </c>
      <c r="Y7" s="936" t="s">
        <v>328</v>
      </c>
      <c r="Z7" s="936" t="s">
        <v>329</v>
      </c>
    </row>
    <row r="8" spans="1:42" ht="15.75" customHeight="1" thickBot="1" x14ac:dyDescent="0.3">
      <c r="A8" s="938"/>
      <c r="B8" s="938"/>
      <c r="C8" s="1274" t="s">
        <v>18</v>
      </c>
      <c r="D8" s="1297" t="s">
        <v>5</v>
      </c>
      <c r="E8" s="1298" t="s">
        <v>6</v>
      </c>
      <c r="F8" s="1299" t="s">
        <v>7</v>
      </c>
      <c r="G8" s="1277" t="s">
        <v>8</v>
      </c>
      <c r="H8" s="1277"/>
      <c r="I8" s="1300" t="s">
        <v>9</v>
      </c>
      <c r="J8" s="939" t="s">
        <v>10</v>
      </c>
      <c r="K8" s="939" t="s">
        <v>11</v>
      </c>
      <c r="L8" s="940" t="s">
        <v>12</v>
      </c>
      <c r="M8" s="1301" t="s">
        <v>13</v>
      </c>
      <c r="N8" s="1301"/>
      <c r="O8" s="1301"/>
      <c r="P8" s="1301"/>
      <c r="Q8" s="1302" t="s">
        <v>14</v>
      </c>
      <c r="R8" s="1302"/>
      <c r="S8" s="1302"/>
      <c r="T8" s="1302"/>
      <c r="U8" s="1302"/>
      <c r="V8" s="1302"/>
      <c r="W8" s="1302"/>
      <c r="X8" s="1302"/>
      <c r="Y8" s="1302"/>
      <c r="Z8" s="1303" t="s">
        <v>15</v>
      </c>
    </row>
    <row r="9" spans="1:42" ht="15.75" customHeight="1" thickBot="1" x14ac:dyDescent="0.25">
      <c r="A9" s="1291" t="s">
        <v>16</v>
      </c>
      <c r="B9" s="1292" t="s">
        <v>17</v>
      </c>
      <c r="C9" s="1274"/>
      <c r="D9" s="1297"/>
      <c r="E9" s="1298"/>
      <c r="F9" s="1299"/>
      <c r="G9" s="1293" t="s">
        <v>19</v>
      </c>
      <c r="H9" s="1294" t="s">
        <v>20</v>
      </c>
      <c r="I9" s="1300"/>
      <c r="J9" s="1295" t="s">
        <v>21</v>
      </c>
      <c r="K9" s="1290" t="s">
        <v>22</v>
      </c>
      <c r="L9" s="1286" t="s">
        <v>23</v>
      </c>
      <c r="M9" s="1287" t="s">
        <v>24</v>
      </c>
      <c r="N9" s="1288" t="s">
        <v>25</v>
      </c>
      <c r="O9" s="1289" t="s">
        <v>26</v>
      </c>
      <c r="P9" s="1304" t="s">
        <v>330</v>
      </c>
      <c r="Q9" s="1281" t="s">
        <v>28</v>
      </c>
      <c r="R9" s="1281"/>
      <c r="S9" s="1281"/>
      <c r="T9" s="1281" t="s">
        <v>29</v>
      </c>
      <c r="U9" s="1281"/>
      <c r="V9" s="1281"/>
      <c r="W9" s="1281" t="s">
        <v>30</v>
      </c>
      <c r="X9" s="1281"/>
      <c r="Y9" s="1281"/>
      <c r="Z9" s="1303"/>
    </row>
    <row r="10" spans="1:42" ht="39" customHeight="1" thickBot="1" x14ac:dyDescent="0.25">
      <c r="A10" s="1291"/>
      <c r="B10" s="1292"/>
      <c r="C10" s="1274"/>
      <c r="D10" s="1297"/>
      <c r="E10" s="1298"/>
      <c r="F10" s="1299"/>
      <c r="G10" s="1293"/>
      <c r="H10" s="1294"/>
      <c r="I10" s="1300"/>
      <c r="J10" s="1295"/>
      <c r="K10" s="1290"/>
      <c r="L10" s="1286"/>
      <c r="M10" s="1287"/>
      <c r="N10" s="1288"/>
      <c r="O10" s="1289"/>
      <c r="P10" s="1304"/>
      <c r="Q10" s="263" t="s">
        <v>32</v>
      </c>
      <c r="R10" s="941" t="s">
        <v>33</v>
      </c>
      <c r="S10" s="942" t="s">
        <v>34</v>
      </c>
      <c r="T10" s="263" t="s">
        <v>32</v>
      </c>
      <c r="U10" s="941" t="s">
        <v>33</v>
      </c>
      <c r="V10" s="942" t="s">
        <v>34</v>
      </c>
      <c r="W10" s="263" t="s">
        <v>32</v>
      </c>
      <c r="X10" s="941" t="s">
        <v>33</v>
      </c>
      <c r="Y10" s="942" t="s">
        <v>34</v>
      </c>
      <c r="Z10" s="1303"/>
    </row>
    <row r="11" spans="1:42" ht="30.75" customHeight="1" thickBot="1" x14ac:dyDescent="0.25">
      <c r="A11" s="943"/>
      <c r="B11" s="944"/>
      <c r="C11" s="945"/>
      <c r="D11" s="1066" t="s">
        <v>362</v>
      </c>
      <c r="E11" s="947"/>
      <c r="F11" s="947"/>
      <c r="G11" s="948"/>
      <c r="H11" s="947"/>
      <c r="I11" s="949"/>
      <c r="J11" s="950"/>
      <c r="K11" s="950"/>
      <c r="L11" s="1067"/>
      <c r="M11" s="951"/>
      <c r="N11" s="952"/>
      <c r="O11" s="953"/>
      <c r="P11" s="954"/>
      <c r="Q11" s="955"/>
      <c r="R11" s="956"/>
      <c r="S11" s="957"/>
      <c r="T11" s="955"/>
      <c r="U11" s="956"/>
      <c r="V11" s="957"/>
      <c r="W11" s="955"/>
      <c r="X11" s="956"/>
      <c r="Y11" s="957"/>
      <c r="Z11" s="958"/>
    </row>
    <row r="12" spans="1:42" s="365" customFormat="1" ht="25.5" customHeight="1" x14ac:dyDescent="0.25">
      <c r="A12" s="1012">
        <v>2321</v>
      </c>
      <c r="B12" s="1068">
        <v>6121</v>
      </c>
      <c r="C12" s="1069">
        <v>7032</v>
      </c>
      <c r="D12" s="1070" t="s">
        <v>363</v>
      </c>
      <c r="E12" s="987" t="s">
        <v>116</v>
      </c>
      <c r="F12" s="425">
        <v>400</v>
      </c>
      <c r="G12" s="425">
        <v>2005</v>
      </c>
      <c r="H12" s="988">
        <v>2017</v>
      </c>
      <c r="I12" s="976">
        <f t="shared" ref="I12:I75" si="0">J12+K12+L12+SUM(Q12:Z12)</f>
        <v>69616</v>
      </c>
      <c r="J12" s="989">
        <v>43404</v>
      </c>
      <c r="K12" s="990">
        <v>18212</v>
      </c>
      <c r="L12" s="1071">
        <f t="shared" ref="L12:L75" si="1">M12+N12+O12+P12</f>
        <v>8000</v>
      </c>
      <c r="M12" s="1016">
        <v>0</v>
      </c>
      <c r="N12" s="1017">
        <v>8000</v>
      </c>
      <c r="O12" s="1018">
        <v>0</v>
      </c>
      <c r="P12" s="990">
        <v>0</v>
      </c>
      <c r="Q12" s="1019">
        <v>0</v>
      </c>
      <c r="R12" s="1018">
        <v>0</v>
      </c>
      <c r="S12" s="990">
        <v>0</v>
      </c>
      <c r="T12" s="1019">
        <v>0</v>
      </c>
      <c r="U12" s="1018">
        <v>0</v>
      </c>
      <c r="V12" s="990">
        <v>0</v>
      </c>
      <c r="W12" s="1019">
        <v>0</v>
      </c>
      <c r="X12" s="1018">
        <v>0</v>
      </c>
      <c r="Y12" s="990">
        <v>0</v>
      </c>
      <c r="Z12" s="1020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365" customFormat="1" ht="31.5" customHeight="1" x14ac:dyDescent="0.25">
      <c r="A13" s="1012">
        <v>2321</v>
      </c>
      <c r="B13" s="1068">
        <v>6121</v>
      </c>
      <c r="C13" s="1072">
        <v>7039</v>
      </c>
      <c r="D13" s="1073" t="s">
        <v>364</v>
      </c>
      <c r="E13" s="963" t="s">
        <v>156</v>
      </c>
      <c r="F13" s="367">
        <v>400</v>
      </c>
      <c r="G13" s="367">
        <v>2004</v>
      </c>
      <c r="H13" s="964">
        <v>2019</v>
      </c>
      <c r="I13" s="976">
        <f t="shared" si="0"/>
        <v>157280</v>
      </c>
      <c r="J13" s="989">
        <v>24401</v>
      </c>
      <c r="K13" s="990">
        <v>32200</v>
      </c>
      <c r="L13" s="979">
        <f t="shared" si="1"/>
        <v>35679</v>
      </c>
      <c r="M13" s="1016">
        <v>5679</v>
      </c>
      <c r="N13" s="1017">
        <v>30000</v>
      </c>
      <c r="O13" s="1018">
        <v>0</v>
      </c>
      <c r="P13" s="990">
        <v>0</v>
      </c>
      <c r="Q13" s="1019">
        <v>45000</v>
      </c>
      <c r="R13" s="1018">
        <v>0</v>
      </c>
      <c r="S13" s="990">
        <v>0</v>
      </c>
      <c r="T13" s="1019">
        <v>20000</v>
      </c>
      <c r="U13" s="1018">
        <v>0</v>
      </c>
      <c r="V13" s="990">
        <v>0</v>
      </c>
      <c r="W13" s="1019">
        <v>0</v>
      </c>
      <c r="X13" s="1018">
        <v>0</v>
      </c>
      <c r="Y13" s="990">
        <v>0</v>
      </c>
      <c r="Z13" s="1020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365" customFormat="1" ht="25.5" customHeight="1" x14ac:dyDescent="0.25">
      <c r="A14" s="1012">
        <v>2321</v>
      </c>
      <c r="B14" s="1068">
        <v>6121</v>
      </c>
      <c r="C14" s="1074">
        <v>7040</v>
      </c>
      <c r="D14" s="1075" t="s">
        <v>365</v>
      </c>
      <c r="E14" s="963" t="s">
        <v>238</v>
      </c>
      <c r="F14" s="367">
        <v>400</v>
      </c>
      <c r="G14" s="367">
        <v>2004</v>
      </c>
      <c r="H14" s="964">
        <v>2019</v>
      </c>
      <c r="I14" s="976">
        <f t="shared" si="0"/>
        <v>293555</v>
      </c>
      <c r="J14" s="989">
        <v>32405</v>
      </c>
      <c r="K14" s="990">
        <v>1150</v>
      </c>
      <c r="L14" s="979">
        <f t="shared" si="1"/>
        <v>84518</v>
      </c>
      <c r="M14" s="1016">
        <v>0</v>
      </c>
      <c r="N14" s="1017">
        <v>44518</v>
      </c>
      <c r="O14" s="1018">
        <v>40000</v>
      </c>
      <c r="P14" s="990">
        <v>0</v>
      </c>
      <c r="Q14" s="1019">
        <v>115482</v>
      </c>
      <c r="R14" s="1018">
        <v>20000</v>
      </c>
      <c r="S14" s="990">
        <v>0</v>
      </c>
      <c r="T14" s="1019">
        <v>40000</v>
      </c>
      <c r="U14" s="1018">
        <v>0</v>
      </c>
      <c r="V14" s="990">
        <v>0</v>
      </c>
      <c r="W14" s="1019">
        <v>0</v>
      </c>
      <c r="X14" s="1018">
        <v>0</v>
      </c>
      <c r="Y14" s="990">
        <v>0</v>
      </c>
      <c r="Z14" s="1020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365" customFormat="1" ht="25.5" customHeight="1" x14ac:dyDescent="0.25">
      <c r="A15" s="1012">
        <v>2321</v>
      </c>
      <c r="B15" s="1068">
        <v>6121</v>
      </c>
      <c r="C15" s="1072">
        <v>7049</v>
      </c>
      <c r="D15" s="1076" t="s">
        <v>366</v>
      </c>
      <c r="E15" s="987" t="s">
        <v>156</v>
      </c>
      <c r="F15" s="425">
        <v>400</v>
      </c>
      <c r="G15" s="425">
        <v>2005</v>
      </c>
      <c r="H15" s="988">
        <v>2017</v>
      </c>
      <c r="I15" s="976">
        <f t="shared" si="0"/>
        <v>27774</v>
      </c>
      <c r="J15" s="989">
        <v>22007</v>
      </c>
      <c r="K15" s="990">
        <v>4767</v>
      </c>
      <c r="L15" s="979">
        <f t="shared" si="1"/>
        <v>1000</v>
      </c>
      <c r="M15" s="1016">
        <v>0</v>
      </c>
      <c r="N15" s="1017">
        <v>1000</v>
      </c>
      <c r="O15" s="1018">
        <v>0</v>
      </c>
      <c r="P15" s="990">
        <v>0</v>
      </c>
      <c r="Q15" s="1019">
        <v>0</v>
      </c>
      <c r="R15" s="1018">
        <v>0</v>
      </c>
      <c r="S15" s="990">
        <v>0</v>
      </c>
      <c r="T15" s="1019">
        <v>0</v>
      </c>
      <c r="U15" s="1018">
        <v>0</v>
      </c>
      <c r="V15" s="990">
        <v>0</v>
      </c>
      <c r="W15" s="1019">
        <v>0</v>
      </c>
      <c r="X15" s="1018">
        <v>0</v>
      </c>
      <c r="Y15" s="990">
        <v>0</v>
      </c>
      <c r="Z15" s="1020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365" customFormat="1" ht="25.5" customHeight="1" x14ac:dyDescent="0.25">
      <c r="A16" s="1012">
        <v>2321</v>
      </c>
      <c r="B16" s="1068">
        <v>6121</v>
      </c>
      <c r="C16" s="1072">
        <v>7080</v>
      </c>
      <c r="D16" s="1077" t="s">
        <v>367</v>
      </c>
      <c r="E16" s="992" t="s">
        <v>145</v>
      </c>
      <c r="F16" s="367">
        <v>400</v>
      </c>
      <c r="G16" s="367">
        <v>2005</v>
      </c>
      <c r="H16" s="964">
        <v>2018</v>
      </c>
      <c r="I16" s="976">
        <f t="shared" si="0"/>
        <v>31149</v>
      </c>
      <c r="J16" s="989">
        <v>1849</v>
      </c>
      <c r="K16" s="990">
        <v>450</v>
      </c>
      <c r="L16" s="979">
        <f t="shared" si="1"/>
        <v>24350</v>
      </c>
      <c r="M16" s="1016">
        <v>1850</v>
      </c>
      <c r="N16" s="1017">
        <v>22500</v>
      </c>
      <c r="O16" s="1018">
        <v>0</v>
      </c>
      <c r="P16" s="990">
        <v>0</v>
      </c>
      <c r="Q16" s="1019">
        <v>4500</v>
      </c>
      <c r="R16" s="1018">
        <v>0</v>
      </c>
      <c r="S16" s="990">
        <v>0</v>
      </c>
      <c r="T16" s="1019">
        <v>0</v>
      </c>
      <c r="U16" s="1018">
        <v>0</v>
      </c>
      <c r="V16" s="990">
        <v>0</v>
      </c>
      <c r="W16" s="1019">
        <v>0</v>
      </c>
      <c r="X16" s="1018">
        <v>0</v>
      </c>
      <c r="Y16" s="990">
        <v>0</v>
      </c>
      <c r="Z16" s="1020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365" customFormat="1" ht="25.5" customHeight="1" x14ac:dyDescent="0.25">
      <c r="A17" s="1012">
        <v>2321</v>
      </c>
      <c r="B17" s="1068">
        <v>6121</v>
      </c>
      <c r="C17" s="1072">
        <v>7081</v>
      </c>
      <c r="D17" s="1077" t="s">
        <v>368</v>
      </c>
      <c r="E17" s="997" t="s">
        <v>369</v>
      </c>
      <c r="F17" s="998">
        <v>400</v>
      </c>
      <c r="G17" s="998">
        <v>2004</v>
      </c>
      <c r="H17" s="999">
        <v>2020</v>
      </c>
      <c r="I17" s="976">
        <f t="shared" si="0"/>
        <v>297300</v>
      </c>
      <c r="J17" s="989">
        <v>50626</v>
      </c>
      <c r="K17" s="990">
        <v>5900</v>
      </c>
      <c r="L17" s="979">
        <f t="shared" si="1"/>
        <v>20400</v>
      </c>
      <c r="M17" s="1016">
        <v>400</v>
      </c>
      <c r="N17" s="1017">
        <v>20000</v>
      </c>
      <c r="O17" s="1018">
        <v>0</v>
      </c>
      <c r="P17" s="990">
        <v>0</v>
      </c>
      <c r="Q17" s="1019">
        <v>55000</v>
      </c>
      <c r="R17" s="1018">
        <v>0</v>
      </c>
      <c r="S17" s="990">
        <v>0</v>
      </c>
      <c r="T17" s="1019">
        <v>80000</v>
      </c>
      <c r="U17" s="1018">
        <v>0</v>
      </c>
      <c r="V17" s="990">
        <v>0</v>
      </c>
      <c r="W17" s="1019">
        <v>85374</v>
      </c>
      <c r="X17" s="1018">
        <v>0</v>
      </c>
      <c r="Y17" s="990">
        <v>0</v>
      </c>
      <c r="Z17" s="1020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365" customFormat="1" ht="25.5" customHeight="1" x14ac:dyDescent="0.25">
      <c r="A18" s="1012">
        <v>2321</v>
      </c>
      <c r="B18" s="1068">
        <v>6121</v>
      </c>
      <c r="C18" s="1072">
        <v>7085</v>
      </c>
      <c r="D18" s="1077" t="s">
        <v>370</v>
      </c>
      <c r="E18" s="992" t="s">
        <v>49</v>
      </c>
      <c r="F18" s="367">
        <v>400</v>
      </c>
      <c r="G18" s="367">
        <v>2004</v>
      </c>
      <c r="H18" s="368">
        <v>2017</v>
      </c>
      <c r="I18" s="976">
        <f t="shared" si="0"/>
        <v>70606</v>
      </c>
      <c r="J18" s="977">
        <v>30373</v>
      </c>
      <c r="K18" s="978">
        <v>35748</v>
      </c>
      <c r="L18" s="979">
        <f t="shared" si="1"/>
        <v>4485</v>
      </c>
      <c r="M18" s="980">
        <v>4485</v>
      </c>
      <c r="N18" s="1078">
        <v>0</v>
      </c>
      <c r="O18" s="1018">
        <v>0</v>
      </c>
      <c r="P18" s="990">
        <v>0</v>
      </c>
      <c r="Q18" s="1019">
        <v>0</v>
      </c>
      <c r="R18" s="1018">
        <v>0</v>
      </c>
      <c r="S18" s="990">
        <v>0</v>
      </c>
      <c r="T18" s="1019">
        <v>0</v>
      </c>
      <c r="U18" s="1018">
        <v>0</v>
      </c>
      <c r="V18" s="990">
        <v>0</v>
      </c>
      <c r="W18" s="1019">
        <v>0</v>
      </c>
      <c r="X18" s="1018">
        <v>0</v>
      </c>
      <c r="Y18" s="990">
        <v>0</v>
      </c>
      <c r="Z18" s="1020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365" customFormat="1" ht="30.75" customHeight="1" x14ac:dyDescent="0.25">
      <c r="A19" s="1012">
        <v>2321</v>
      </c>
      <c r="B19" s="1068">
        <v>6121</v>
      </c>
      <c r="C19" s="1072">
        <v>7086</v>
      </c>
      <c r="D19" s="1079" t="s">
        <v>371</v>
      </c>
      <c r="E19" s="997" t="s">
        <v>119</v>
      </c>
      <c r="F19" s="998">
        <v>400</v>
      </c>
      <c r="G19" s="998">
        <v>2006</v>
      </c>
      <c r="H19" s="999">
        <v>2017</v>
      </c>
      <c r="I19" s="976">
        <f t="shared" si="0"/>
        <v>54600</v>
      </c>
      <c r="J19" s="989">
        <v>32238</v>
      </c>
      <c r="K19" s="990">
        <v>21462</v>
      </c>
      <c r="L19" s="979">
        <f t="shared" si="1"/>
        <v>900</v>
      </c>
      <c r="M19" s="1016">
        <v>0</v>
      </c>
      <c r="N19" s="1017">
        <v>900</v>
      </c>
      <c r="O19" s="1018">
        <v>0</v>
      </c>
      <c r="P19" s="990">
        <v>0</v>
      </c>
      <c r="Q19" s="1019">
        <v>0</v>
      </c>
      <c r="R19" s="1018">
        <v>0</v>
      </c>
      <c r="S19" s="990">
        <v>0</v>
      </c>
      <c r="T19" s="1019">
        <v>0</v>
      </c>
      <c r="U19" s="1018">
        <v>0</v>
      </c>
      <c r="V19" s="990">
        <v>0</v>
      </c>
      <c r="W19" s="1019">
        <v>0</v>
      </c>
      <c r="X19" s="1018">
        <v>0</v>
      </c>
      <c r="Y19" s="990">
        <v>0</v>
      </c>
      <c r="Z19" s="1020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365" customFormat="1" ht="31.5" customHeight="1" x14ac:dyDescent="0.25">
      <c r="A20" s="1012">
        <v>2321</v>
      </c>
      <c r="B20" s="1068">
        <v>6121</v>
      </c>
      <c r="C20" s="1072">
        <v>7087</v>
      </c>
      <c r="D20" s="1073" t="s">
        <v>372</v>
      </c>
      <c r="E20" s="992" t="s">
        <v>36</v>
      </c>
      <c r="F20" s="1022">
        <v>400</v>
      </c>
      <c r="G20" s="1022">
        <v>2004</v>
      </c>
      <c r="H20" s="1023">
        <v>2017</v>
      </c>
      <c r="I20" s="976">
        <f t="shared" si="0"/>
        <v>61951</v>
      </c>
      <c r="J20" s="989">
        <v>47782</v>
      </c>
      <c r="K20" s="990">
        <v>2169</v>
      </c>
      <c r="L20" s="979">
        <f t="shared" si="1"/>
        <v>8000</v>
      </c>
      <c r="M20" s="1016">
        <v>0</v>
      </c>
      <c r="N20" s="1017">
        <v>8000</v>
      </c>
      <c r="O20" s="1018">
        <v>0</v>
      </c>
      <c r="P20" s="990">
        <v>0</v>
      </c>
      <c r="Q20" s="1019">
        <v>4000</v>
      </c>
      <c r="R20" s="1018">
        <v>0</v>
      </c>
      <c r="S20" s="990">
        <v>0</v>
      </c>
      <c r="T20" s="1019">
        <v>0</v>
      </c>
      <c r="U20" s="1018">
        <v>0</v>
      </c>
      <c r="V20" s="990">
        <v>0</v>
      </c>
      <c r="W20" s="1019">
        <v>0</v>
      </c>
      <c r="X20" s="1018">
        <v>0</v>
      </c>
      <c r="Y20" s="990">
        <v>0</v>
      </c>
      <c r="Z20" s="1020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365" customFormat="1" ht="25.5" customHeight="1" x14ac:dyDescent="0.25">
      <c r="A21" s="1012">
        <v>2321</v>
      </c>
      <c r="B21" s="1068">
        <v>6121</v>
      </c>
      <c r="C21" s="1080">
        <v>7088</v>
      </c>
      <c r="D21" s="536" t="s">
        <v>373</v>
      </c>
      <c r="E21" s="992" t="s">
        <v>106</v>
      </c>
      <c r="F21" s="998">
        <v>400</v>
      </c>
      <c r="G21" s="998">
        <v>2004</v>
      </c>
      <c r="H21" s="999">
        <v>2020</v>
      </c>
      <c r="I21" s="976">
        <f t="shared" si="0"/>
        <v>71300</v>
      </c>
      <c r="J21" s="989">
        <v>17472</v>
      </c>
      <c r="K21" s="990">
        <v>258</v>
      </c>
      <c r="L21" s="979">
        <f t="shared" si="1"/>
        <v>5570</v>
      </c>
      <c r="M21" s="1016">
        <v>400</v>
      </c>
      <c r="N21" s="1017">
        <v>5170</v>
      </c>
      <c r="O21" s="1018">
        <v>0</v>
      </c>
      <c r="P21" s="990">
        <v>0</v>
      </c>
      <c r="Q21" s="1019">
        <v>12000</v>
      </c>
      <c r="R21" s="1018">
        <v>0</v>
      </c>
      <c r="S21" s="990">
        <v>0</v>
      </c>
      <c r="T21" s="1019">
        <v>5000</v>
      </c>
      <c r="U21" s="1018">
        <v>0</v>
      </c>
      <c r="V21" s="990">
        <v>0</v>
      </c>
      <c r="W21" s="1019">
        <v>21000</v>
      </c>
      <c r="X21" s="1018">
        <v>0</v>
      </c>
      <c r="Y21" s="990">
        <v>0</v>
      </c>
      <c r="Z21" s="1020">
        <v>10000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365" customFormat="1" ht="25.5" customHeight="1" x14ac:dyDescent="0.25">
      <c r="A22" s="1012">
        <v>2321</v>
      </c>
      <c r="B22" s="1068">
        <v>6121</v>
      </c>
      <c r="C22" s="1072">
        <v>7089</v>
      </c>
      <c r="D22" s="1076" t="s">
        <v>374</v>
      </c>
      <c r="E22" s="963" t="s">
        <v>36</v>
      </c>
      <c r="F22" s="1081">
        <v>400</v>
      </c>
      <c r="G22" s="1081">
        <v>2011</v>
      </c>
      <c r="H22" s="1082">
        <v>2020</v>
      </c>
      <c r="I22" s="976">
        <f t="shared" si="0"/>
        <v>71378</v>
      </c>
      <c r="J22" s="989">
        <v>34652</v>
      </c>
      <c r="K22" s="990">
        <v>726</v>
      </c>
      <c r="L22" s="979">
        <f t="shared" si="1"/>
        <v>16000</v>
      </c>
      <c r="M22" s="1016">
        <v>0</v>
      </c>
      <c r="N22" s="1017">
        <v>16000</v>
      </c>
      <c r="O22" s="1018">
        <v>0</v>
      </c>
      <c r="P22" s="990">
        <v>0</v>
      </c>
      <c r="Q22" s="1019">
        <v>5000</v>
      </c>
      <c r="R22" s="1018">
        <v>0</v>
      </c>
      <c r="S22" s="990">
        <v>0</v>
      </c>
      <c r="T22" s="1019">
        <v>5000</v>
      </c>
      <c r="U22" s="1018">
        <v>0</v>
      </c>
      <c r="V22" s="990">
        <v>0</v>
      </c>
      <c r="W22" s="1019">
        <v>5000</v>
      </c>
      <c r="X22" s="1018">
        <v>0</v>
      </c>
      <c r="Y22" s="990">
        <v>0</v>
      </c>
      <c r="Z22" s="1020">
        <v>5000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65" customFormat="1" ht="25.5" customHeight="1" x14ac:dyDescent="0.25">
      <c r="A23" s="1012">
        <v>2321</v>
      </c>
      <c r="B23" s="1068">
        <v>6121</v>
      </c>
      <c r="C23" s="1080">
        <v>7090</v>
      </c>
      <c r="D23" s="536" t="s">
        <v>375</v>
      </c>
      <c r="E23" s="987" t="s">
        <v>49</v>
      </c>
      <c r="F23" s="1081">
        <v>400</v>
      </c>
      <c r="G23" s="1081">
        <v>2016</v>
      </c>
      <c r="H23" s="1082">
        <v>2018</v>
      </c>
      <c r="I23" s="976">
        <f t="shared" si="0"/>
        <v>94686</v>
      </c>
      <c r="J23" s="989">
        <v>0</v>
      </c>
      <c r="K23" s="990">
        <v>0</v>
      </c>
      <c r="L23" s="979">
        <f t="shared" si="1"/>
        <v>1686</v>
      </c>
      <c r="M23" s="1016">
        <v>1186</v>
      </c>
      <c r="N23" s="1017">
        <v>500</v>
      </c>
      <c r="O23" s="1018">
        <v>0</v>
      </c>
      <c r="P23" s="990">
        <v>0</v>
      </c>
      <c r="Q23" s="1019">
        <v>93000</v>
      </c>
      <c r="R23" s="1018">
        <v>0</v>
      </c>
      <c r="S23" s="990">
        <v>0</v>
      </c>
      <c r="T23" s="1019">
        <v>0</v>
      </c>
      <c r="U23" s="1018">
        <v>0</v>
      </c>
      <c r="V23" s="990">
        <v>0</v>
      </c>
      <c r="W23" s="1019">
        <v>0</v>
      </c>
      <c r="X23" s="1018">
        <v>0</v>
      </c>
      <c r="Y23" s="990">
        <v>0</v>
      </c>
      <c r="Z23" s="1020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65" customFormat="1" ht="25.5" customHeight="1" x14ac:dyDescent="0.25">
      <c r="A24" s="1012">
        <v>2321</v>
      </c>
      <c r="B24" s="1068">
        <v>6121</v>
      </c>
      <c r="C24" s="1083">
        <v>7091</v>
      </c>
      <c r="D24" s="1084" t="s">
        <v>376</v>
      </c>
      <c r="E24" s="987" t="s">
        <v>145</v>
      </c>
      <c r="F24" s="367">
        <v>400</v>
      </c>
      <c r="G24" s="367">
        <v>2005</v>
      </c>
      <c r="H24" s="964">
        <v>2020</v>
      </c>
      <c r="I24" s="976">
        <f t="shared" si="0"/>
        <v>197861</v>
      </c>
      <c r="J24" s="989">
        <v>7261</v>
      </c>
      <c r="K24" s="990">
        <v>0</v>
      </c>
      <c r="L24" s="979">
        <f t="shared" si="1"/>
        <v>600</v>
      </c>
      <c r="M24" s="1016">
        <v>100</v>
      </c>
      <c r="N24" s="1017">
        <v>500</v>
      </c>
      <c r="O24" s="1018">
        <v>0</v>
      </c>
      <c r="P24" s="990">
        <v>0</v>
      </c>
      <c r="Q24" s="1019">
        <v>60000</v>
      </c>
      <c r="R24" s="1018">
        <v>0</v>
      </c>
      <c r="S24" s="990">
        <v>0</v>
      </c>
      <c r="T24" s="1019">
        <v>60000</v>
      </c>
      <c r="U24" s="1018">
        <v>0</v>
      </c>
      <c r="V24" s="990">
        <v>0</v>
      </c>
      <c r="W24" s="1019">
        <v>70000</v>
      </c>
      <c r="X24" s="1018">
        <v>0</v>
      </c>
      <c r="Y24" s="990">
        <v>0</v>
      </c>
      <c r="Z24" s="1020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365" customFormat="1" ht="25.5" customHeight="1" x14ac:dyDescent="0.25">
      <c r="A25" s="1012">
        <v>2321</v>
      </c>
      <c r="B25" s="1068">
        <v>6121</v>
      </c>
      <c r="C25" s="1080">
        <v>7092</v>
      </c>
      <c r="D25" s="536" t="s">
        <v>377</v>
      </c>
      <c r="E25" s="987" t="s">
        <v>97</v>
      </c>
      <c r="F25" s="425">
        <v>400</v>
      </c>
      <c r="G25" s="425">
        <v>2009</v>
      </c>
      <c r="H25" s="988">
        <v>2020</v>
      </c>
      <c r="I25" s="976">
        <f t="shared" si="0"/>
        <v>211142</v>
      </c>
      <c r="J25" s="989">
        <v>10096</v>
      </c>
      <c r="K25" s="990">
        <v>546</v>
      </c>
      <c r="L25" s="979">
        <f t="shared" si="1"/>
        <v>500</v>
      </c>
      <c r="M25" s="1016">
        <v>0</v>
      </c>
      <c r="N25" s="1017">
        <v>500</v>
      </c>
      <c r="O25" s="1018">
        <v>0</v>
      </c>
      <c r="P25" s="990">
        <v>0</v>
      </c>
      <c r="Q25" s="1019">
        <v>0</v>
      </c>
      <c r="R25" s="1018">
        <v>0</v>
      </c>
      <c r="S25" s="990">
        <v>0</v>
      </c>
      <c r="T25" s="1019">
        <v>0</v>
      </c>
      <c r="U25" s="1018">
        <v>0</v>
      </c>
      <c r="V25" s="990">
        <v>0</v>
      </c>
      <c r="W25" s="1019">
        <v>0</v>
      </c>
      <c r="X25" s="1018"/>
      <c r="Y25" s="990"/>
      <c r="Z25" s="1020">
        <v>200000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365" customFormat="1" ht="25.5" customHeight="1" x14ac:dyDescent="0.25">
      <c r="A26" s="1012">
        <v>2321</v>
      </c>
      <c r="B26" s="1068">
        <v>6121</v>
      </c>
      <c r="C26" s="1083">
        <v>7093</v>
      </c>
      <c r="D26" s="1084" t="s">
        <v>378</v>
      </c>
      <c r="E26" s="366" t="s">
        <v>97</v>
      </c>
      <c r="F26" s="367">
        <v>400</v>
      </c>
      <c r="G26" s="367">
        <v>2005</v>
      </c>
      <c r="H26" s="964">
        <v>2020</v>
      </c>
      <c r="I26" s="976">
        <f t="shared" si="0"/>
        <v>120053</v>
      </c>
      <c r="J26" s="989">
        <v>2703</v>
      </c>
      <c r="K26" s="990">
        <v>50</v>
      </c>
      <c r="L26" s="979">
        <f t="shared" si="1"/>
        <v>700</v>
      </c>
      <c r="M26" s="1016">
        <v>0</v>
      </c>
      <c r="N26" s="1017">
        <v>700</v>
      </c>
      <c r="O26" s="1018">
        <v>0</v>
      </c>
      <c r="P26" s="990">
        <v>0</v>
      </c>
      <c r="Q26" s="1019">
        <v>600</v>
      </c>
      <c r="R26" s="1018">
        <v>0</v>
      </c>
      <c r="S26" s="990">
        <v>0</v>
      </c>
      <c r="T26" s="1019">
        <v>23000</v>
      </c>
      <c r="U26" s="1018">
        <v>35000</v>
      </c>
      <c r="V26" s="990">
        <v>0</v>
      </c>
      <c r="W26" s="1019">
        <v>23000</v>
      </c>
      <c r="X26" s="1018">
        <v>35000</v>
      </c>
      <c r="Y26" s="990">
        <v>0</v>
      </c>
      <c r="Z26" s="1020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365" customFormat="1" ht="25.5" customHeight="1" x14ac:dyDescent="0.25">
      <c r="A27" s="1012">
        <v>2321</v>
      </c>
      <c r="B27" s="1068">
        <v>6121</v>
      </c>
      <c r="C27" s="1083">
        <v>7095</v>
      </c>
      <c r="D27" s="1085" t="s">
        <v>379</v>
      </c>
      <c r="E27" s="963" t="s">
        <v>112</v>
      </c>
      <c r="F27" s="367">
        <v>400</v>
      </c>
      <c r="G27" s="367">
        <v>2005</v>
      </c>
      <c r="H27" s="964">
        <v>2019</v>
      </c>
      <c r="I27" s="976">
        <f t="shared" si="0"/>
        <v>84932</v>
      </c>
      <c r="J27" s="989">
        <v>3432</v>
      </c>
      <c r="K27" s="990">
        <v>40</v>
      </c>
      <c r="L27" s="979">
        <f t="shared" si="1"/>
        <v>5060</v>
      </c>
      <c r="M27" s="1016">
        <v>60</v>
      </c>
      <c r="N27" s="1017">
        <v>5000</v>
      </c>
      <c r="O27" s="1018">
        <v>0</v>
      </c>
      <c r="P27" s="990">
        <v>0</v>
      </c>
      <c r="Q27" s="1019">
        <v>21400</v>
      </c>
      <c r="R27" s="1018">
        <v>18000</v>
      </c>
      <c r="S27" s="990">
        <v>0</v>
      </c>
      <c r="T27" s="1019">
        <v>21000</v>
      </c>
      <c r="U27" s="1018">
        <v>16000</v>
      </c>
      <c r="V27" s="990">
        <v>0</v>
      </c>
      <c r="W27" s="1019">
        <v>0</v>
      </c>
      <c r="X27" s="1018">
        <v>0</v>
      </c>
      <c r="Y27" s="990">
        <v>0</v>
      </c>
      <c r="Z27" s="1020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365" customFormat="1" ht="30.75" customHeight="1" x14ac:dyDescent="0.25">
      <c r="A28" s="1012">
        <v>2321</v>
      </c>
      <c r="B28" s="1068">
        <v>6121</v>
      </c>
      <c r="C28" s="1083">
        <v>7096</v>
      </c>
      <c r="D28" s="1086" t="s">
        <v>380</v>
      </c>
      <c r="E28" s="987" t="s">
        <v>97</v>
      </c>
      <c r="F28" s="1087">
        <v>400</v>
      </c>
      <c r="G28" s="1087">
        <v>2010</v>
      </c>
      <c r="H28" s="1088">
        <v>2019</v>
      </c>
      <c r="I28" s="976">
        <f t="shared" si="0"/>
        <v>122830</v>
      </c>
      <c r="J28" s="989">
        <v>730</v>
      </c>
      <c r="K28" s="990">
        <v>100</v>
      </c>
      <c r="L28" s="979">
        <f t="shared" si="1"/>
        <v>5000</v>
      </c>
      <c r="M28" s="1016">
        <v>0</v>
      </c>
      <c r="N28" s="1017">
        <v>5000</v>
      </c>
      <c r="O28" s="1018">
        <v>0</v>
      </c>
      <c r="P28" s="990">
        <v>0</v>
      </c>
      <c r="Q28" s="1019">
        <v>25000</v>
      </c>
      <c r="R28" s="1018">
        <v>31000</v>
      </c>
      <c r="S28" s="990">
        <v>0</v>
      </c>
      <c r="T28" s="1019">
        <v>30000</v>
      </c>
      <c r="U28" s="1018">
        <v>31000</v>
      </c>
      <c r="V28" s="990">
        <v>0</v>
      </c>
      <c r="W28" s="1019">
        <v>0</v>
      </c>
      <c r="X28" s="1018">
        <v>0</v>
      </c>
      <c r="Y28" s="990">
        <v>0</v>
      </c>
      <c r="Z28" s="1020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365" customFormat="1" ht="25.5" customHeight="1" x14ac:dyDescent="0.25">
      <c r="A29" s="1012">
        <v>2321</v>
      </c>
      <c r="B29" s="1068">
        <v>6121</v>
      </c>
      <c r="C29" s="1083">
        <v>7097</v>
      </c>
      <c r="D29" s="1086" t="s">
        <v>381</v>
      </c>
      <c r="E29" s="987" t="s">
        <v>97</v>
      </c>
      <c r="F29" s="425">
        <v>400</v>
      </c>
      <c r="G29" s="425">
        <v>2010</v>
      </c>
      <c r="H29" s="988">
        <v>2020</v>
      </c>
      <c r="I29" s="976">
        <f t="shared" si="0"/>
        <v>216645</v>
      </c>
      <c r="J29" s="989">
        <v>4345</v>
      </c>
      <c r="K29" s="990">
        <v>100</v>
      </c>
      <c r="L29" s="979">
        <f t="shared" si="1"/>
        <v>700</v>
      </c>
      <c r="M29" s="1016">
        <v>0</v>
      </c>
      <c r="N29" s="1017">
        <v>700</v>
      </c>
      <c r="O29" s="1018">
        <v>0</v>
      </c>
      <c r="P29" s="990">
        <v>0</v>
      </c>
      <c r="Q29" s="1019">
        <v>1500</v>
      </c>
      <c r="R29" s="1018">
        <v>0</v>
      </c>
      <c r="S29" s="990">
        <v>0</v>
      </c>
      <c r="T29" s="1019">
        <v>25000</v>
      </c>
      <c r="U29" s="1018">
        <v>25000</v>
      </c>
      <c r="V29" s="990">
        <v>0</v>
      </c>
      <c r="W29" s="1019">
        <v>25000</v>
      </c>
      <c r="X29" s="1018">
        <v>25000</v>
      </c>
      <c r="Y29" s="990">
        <v>0</v>
      </c>
      <c r="Z29" s="1020">
        <v>110000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365" customFormat="1" ht="25.5" customHeight="1" x14ac:dyDescent="0.25">
      <c r="A30" s="1012">
        <v>2321</v>
      </c>
      <c r="B30" s="1068">
        <v>6121</v>
      </c>
      <c r="C30" s="1072">
        <v>7115</v>
      </c>
      <c r="D30" s="1076" t="s">
        <v>382</v>
      </c>
      <c r="E30" s="987" t="s">
        <v>116</v>
      </c>
      <c r="F30" s="367">
        <v>400</v>
      </c>
      <c r="G30" s="367">
        <v>2007</v>
      </c>
      <c r="H30" s="964">
        <v>2017</v>
      </c>
      <c r="I30" s="976">
        <f t="shared" si="0"/>
        <v>23971</v>
      </c>
      <c r="J30" s="989">
        <v>11671</v>
      </c>
      <c r="K30" s="990">
        <v>5600</v>
      </c>
      <c r="L30" s="979">
        <f t="shared" si="1"/>
        <v>6700</v>
      </c>
      <c r="M30" s="1016">
        <v>6700</v>
      </c>
      <c r="N30" s="1017">
        <v>0</v>
      </c>
      <c r="O30" s="1018">
        <v>0</v>
      </c>
      <c r="P30" s="990">
        <v>0</v>
      </c>
      <c r="Q30" s="1019">
        <v>0</v>
      </c>
      <c r="R30" s="1018">
        <v>0</v>
      </c>
      <c r="S30" s="990">
        <v>0</v>
      </c>
      <c r="T30" s="1019">
        <v>0</v>
      </c>
      <c r="U30" s="1018">
        <v>0</v>
      </c>
      <c r="V30" s="990">
        <v>0</v>
      </c>
      <c r="W30" s="1019">
        <v>0</v>
      </c>
      <c r="X30" s="1018">
        <v>0</v>
      </c>
      <c r="Y30" s="990">
        <v>0</v>
      </c>
      <c r="Z30" s="1020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365" customFormat="1" ht="25.5" customHeight="1" x14ac:dyDescent="0.25">
      <c r="A31" s="1012">
        <v>2321</v>
      </c>
      <c r="B31" s="1068">
        <v>6121</v>
      </c>
      <c r="C31" s="1083">
        <v>7120</v>
      </c>
      <c r="D31" s="1084" t="s">
        <v>383</v>
      </c>
      <c r="E31" s="963" t="s">
        <v>335</v>
      </c>
      <c r="F31" s="367">
        <v>400</v>
      </c>
      <c r="G31" s="367">
        <v>2007</v>
      </c>
      <c r="H31" s="964">
        <v>2019</v>
      </c>
      <c r="I31" s="976">
        <f t="shared" si="0"/>
        <v>38667</v>
      </c>
      <c r="J31" s="989">
        <v>804</v>
      </c>
      <c r="K31" s="990">
        <v>120</v>
      </c>
      <c r="L31" s="979">
        <f t="shared" si="1"/>
        <v>743</v>
      </c>
      <c r="M31" s="1016">
        <v>743</v>
      </c>
      <c r="N31" s="1017">
        <v>0</v>
      </c>
      <c r="O31" s="1018">
        <v>0</v>
      </c>
      <c r="P31" s="990">
        <v>0</v>
      </c>
      <c r="Q31" s="1019">
        <v>17000</v>
      </c>
      <c r="R31" s="1018">
        <v>0</v>
      </c>
      <c r="S31" s="990">
        <v>0</v>
      </c>
      <c r="T31" s="1019">
        <v>20000</v>
      </c>
      <c r="U31" s="1018">
        <v>0</v>
      </c>
      <c r="V31" s="990">
        <v>0</v>
      </c>
      <c r="W31" s="1019">
        <v>0</v>
      </c>
      <c r="X31" s="1018">
        <v>0</v>
      </c>
      <c r="Y31" s="990">
        <v>0</v>
      </c>
      <c r="Z31" s="1020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365" customFormat="1" ht="25.5" customHeight="1" x14ac:dyDescent="0.25">
      <c r="A32" s="1012">
        <v>2321</v>
      </c>
      <c r="B32" s="1068">
        <v>6121</v>
      </c>
      <c r="C32" s="1089">
        <v>7174</v>
      </c>
      <c r="D32" s="1090" t="s">
        <v>334</v>
      </c>
      <c r="E32" s="987" t="s">
        <v>335</v>
      </c>
      <c r="F32" s="425">
        <v>400</v>
      </c>
      <c r="G32" s="425">
        <v>2007</v>
      </c>
      <c r="H32" s="988">
        <v>2018</v>
      </c>
      <c r="I32" s="976">
        <f t="shared" si="0"/>
        <v>18556</v>
      </c>
      <c r="J32" s="989">
        <v>2733</v>
      </c>
      <c r="K32" s="990">
        <v>423</v>
      </c>
      <c r="L32" s="979">
        <f t="shared" si="1"/>
        <v>8000</v>
      </c>
      <c r="M32" s="1016">
        <v>0</v>
      </c>
      <c r="N32" s="1017">
        <v>8000</v>
      </c>
      <c r="O32" s="1018">
        <v>0</v>
      </c>
      <c r="P32" s="990">
        <v>0</v>
      </c>
      <c r="Q32" s="1019">
        <v>7400</v>
      </c>
      <c r="R32" s="1018">
        <v>0</v>
      </c>
      <c r="S32" s="990">
        <v>0</v>
      </c>
      <c r="T32" s="1019">
        <v>0</v>
      </c>
      <c r="U32" s="1018">
        <v>0</v>
      </c>
      <c r="V32" s="990">
        <v>0</v>
      </c>
      <c r="W32" s="1019">
        <v>0</v>
      </c>
      <c r="X32" s="1018">
        <v>0</v>
      </c>
      <c r="Y32" s="990">
        <v>0</v>
      </c>
      <c r="Z32" s="1020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365" customFormat="1" ht="25.5" customHeight="1" x14ac:dyDescent="0.25">
      <c r="A33" s="1012">
        <v>2321</v>
      </c>
      <c r="B33" s="1068">
        <v>6121</v>
      </c>
      <c r="C33" s="1072">
        <v>7183</v>
      </c>
      <c r="D33" s="1091" t="s">
        <v>384</v>
      </c>
      <c r="E33" s="997" t="s">
        <v>112</v>
      </c>
      <c r="F33" s="367">
        <v>400</v>
      </c>
      <c r="G33" s="367">
        <v>2007</v>
      </c>
      <c r="H33" s="964">
        <v>2017</v>
      </c>
      <c r="I33" s="976">
        <f t="shared" si="0"/>
        <v>66486</v>
      </c>
      <c r="J33" s="989">
        <v>20088</v>
      </c>
      <c r="K33" s="990">
        <v>32798</v>
      </c>
      <c r="L33" s="979">
        <f t="shared" si="1"/>
        <v>13600</v>
      </c>
      <c r="M33" s="1016">
        <v>0</v>
      </c>
      <c r="N33" s="1017">
        <v>13600</v>
      </c>
      <c r="O33" s="1018">
        <v>0</v>
      </c>
      <c r="P33" s="990">
        <v>0</v>
      </c>
      <c r="Q33" s="1019">
        <v>0</v>
      </c>
      <c r="R33" s="1018">
        <v>0</v>
      </c>
      <c r="S33" s="990">
        <v>0</v>
      </c>
      <c r="T33" s="1019">
        <v>0</v>
      </c>
      <c r="U33" s="1018">
        <v>0</v>
      </c>
      <c r="V33" s="990">
        <v>0</v>
      </c>
      <c r="W33" s="1019">
        <v>0</v>
      </c>
      <c r="X33" s="1018">
        <v>0</v>
      </c>
      <c r="Y33" s="990">
        <v>0</v>
      </c>
      <c r="Z33" s="1020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365" customFormat="1" ht="25.5" customHeight="1" x14ac:dyDescent="0.25">
      <c r="A34" s="1012">
        <v>2321</v>
      </c>
      <c r="B34" s="1068">
        <v>6121</v>
      </c>
      <c r="C34" s="1083">
        <v>7187</v>
      </c>
      <c r="D34" s="1084" t="s">
        <v>385</v>
      </c>
      <c r="E34" s="992" t="s">
        <v>97</v>
      </c>
      <c r="F34" s="367">
        <v>400</v>
      </c>
      <c r="G34" s="367">
        <v>2005</v>
      </c>
      <c r="H34" s="964">
        <v>2019</v>
      </c>
      <c r="I34" s="976">
        <f t="shared" si="0"/>
        <v>28630</v>
      </c>
      <c r="J34" s="989">
        <v>530</v>
      </c>
      <c r="K34" s="990">
        <v>0</v>
      </c>
      <c r="L34" s="979">
        <f t="shared" si="1"/>
        <v>100</v>
      </c>
      <c r="M34" s="1016">
        <v>100</v>
      </c>
      <c r="N34" s="1017">
        <v>0</v>
      </c>
      <c r="O34" s="1018">
        <v>0</v>
      </c>
      <c r="P34" s="990">
        <v>0</v>
      </c>
      <c r="Q34" s="1019">
        <v>0</v>
      </c>
      <c r="R34" s="1018">
        <v>0</v>
      </c>
      <c r="S34" s="990">
        <v>0</v>
      </c>
      <c r="T34" s="1019">
        <v>28000</v>
      </c>
      <c r="U34" s="1018">
        <v>0</v>
      </c>
      <c r="V34" s="990">
        <v>0</v>
      </c>
      <c r="W34" s="1019">
        <v>0</v>
      </c>
      <c r="X34" s="1018">
        <v>0</v>
      </c>
      <c r="Y34" s="990">
        <v>0</v>
      </c>
      <c r="Z34" s="1020">
        <v>0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365" customFormat="1" ht="25.5" customHeight="1" x14ac:dyDescent="0.25">
      <c r="A35" s="1012">
        <v>2321</v>
      </c>
      <c r="B35" s="1068">
        <v>6121</v>
      </c>
      <c r="C35" s="1083">
        <v>7200</v>
      </c>
      <c r="D35" s="1084" t="s">
        <v>386</v>
      </c>
      <c r="E35" s="987" t="s">
        <v>97</v>
      </c>
      <c r="F35" s="425">
        <v>400</v>
      </c>
      <c r="G35" s="425">
        <v>2005</v>
      </c>
      <c r="H35" s="988">
        <v>2019</v>
      </c>
      <c r="I35" s="976">
        <f t="shared" si="0"/>
        <v>16205</v>
      </c>
      <c r="J35" s="989">
        <v>105</v>
      </c>
      <c r="K35" s="990">
        <v>0</v>
      </c>
      <c r="L35" s="979">
        <f t="shared" si="1"/>
        <v>100</v>
      </c>
      <c r="M35" s="1016">
        <v>100</v>
      </c>
      <c r="N35" s="1017">
        <v>0</v>
      </c>
      <c r="O35" s="1018">
        <v>0</v>
      </c>
      <c r="P35" s="990">
        <v>0</v>
      </c>
      <c r="Q35" s="1019">
        <v>0</v>
      </c>
      <c r="R35" s="1018">
        <v>0</v>
      </c>
      <c r="S35" s="990">
        <v>0</v>
      </c>
      <c r="T35" s="1019">
        <v>16000</v>
      </c>
      <c r="U35" s="1018">
        <v>0</v>
      </c>
      <c r="V35" s="990">
        <v>0</v>
      </c>
      <c r="W35" s="1019">
        <v>0</v>
      </c>
      <c r="X35" s="1018">
        <v>0</v>
      </c>
      <c r="Y35" s="990">
        <v>0</v>
      </c>
      <c r="Z35" s="1020">
        <v>0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365" customFormat="1" ht="25.5" customHeight="1" x14ac:dyDescent="0.25">
      <c r="A36" s="1012">
        <v>2321</v>
      </c>
      <c r="B36" s="1068">
        <v>6121</v>
      </c>
      <c r="C36" s="1083">
        <v>7201</v>
      </c>
      <c r="D36" s="1084" t="s">
        <v>387</v>
      </c>
      <c r="E36" s="987" t="s">
        <v>97</v>
      </c>
      <c r="F36" s="425">
        <v>400</v>
      </c>
      <c r="G36" s="425">
        <v>2009</v>
      </c>
      <c r="H36" s="988">
        <v>2020</v>
      </c>
      <c r="I36" s="976">
        <f t="shared" si="0"/>
        <v>158073</v>
      </c>
      <c r="J36" s="989">
        <v>5938</v>
      </c>
      <c r="K36" s="990">
        <v>5</v>
      </c>
      <c r="L36" s="979">
        <f t="shared" si="1"/>
        <v>130</v>
      </c>
      <c r="M36" s="1016">
        <v>130</v>
      </c>
      <c r="N36" s="1017">
        <v>0</v>
      </c>
      <c r="O36" s="1018">
        <v>0</v>
      </c>
      <c r="P36" s="990">
        <v>0</v>
      </c>
      <c r="Q36" s="1019">
        <v>30000</v>
      </c>
      <c r="R36" s="1018">
        <v>0</v>
      </c>
      <c r="S36" s="990">
        <v>0</v>
      </c>
      <c r="T36" s="1019">
        <v>90000</v>
      </c>
      <c r="U36" s="1018">
        <v>0</v>
      </c>
      <c r="V36" s="990">
        <v>0</v>
      </c>
      <c r="W36" s="1019">
        <v>32000</v>
      </c>
      <c r="X36" s="1018">
        <v>0</v>
      </c>
      <c r="Y36" s="990">
        <v>0</v>
      </c>
      <c r="Z36" s="1020">
        <v>0</v>
      </c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365" customFormat="1" ht="25.5" customHeight="1" x14ac:dyDescent="0.25">
      <c r="A37" s="1012">
        <v>2321</v>
      </c>
      <c r="B37" s="1068">
        <v>6121</v>
      </c>
      <c r="C37" s="1083">
        <v>7210</v>
      </c>
      <c r="D37" s="1092" t="s">
        <v>388</v>
      </c>
      <c r="E37" s="997" t="s">
        <v>116</v>
      </c>
      <c r="F37" s="367">
        <v>400</v>
      </c>
      <c r="G37" s="367">
        <v>2002</v>
      </c>
      <c r="H37" s="964">
        <v>2018</v>
      </c>
      <c r="I37" s="976">
        <f t="shared" si="0"/>
        <v>14974</v>
      </c>
      <c r="J37" s="989">
        <v>574</v>
      </c>
      <c r="K37" s="990">
        <v>100</v>
      </c>
      <c r="L37" s="979">
        <f t="shared" si="1"/>
        <v>100</v>
      </c>
      <c r="M37" s="1016">
        <v>0</v>
      </c>
      <c r="N37" s="1017">
        <v>100</v>
      </c>
      <c r="O37" s="1018">
        <v>0</v>
      </c>
      <c r="P37" s="990">
        <v>0</v>
      </c>
      <c r="Q37" s="1019">
        <v>14200</v>
      </c>
      <c r="R37" s="1018">
        <v>0</v>
      </c>
      <c r="S37" s="990">
        <v>0</v>
      </c>
      <c r="T37" s="1019">
        <v>0</v>
      </c>
      <c r="U37" s="1018">
        <v>0</v>
      </c>
      <c r="V37" s="990">
        <v>0</v>
      </c>
      <c r="W37" s="1019">
        <v>0</v>
      </c>
      <c r="X37" s="1018">
        <v>0</v>
      </c>
      <c r="Y37" s="990">
        <v>0</v>
      </c>
      <c r="Z37" s="1020">
        <v>0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365" customFormat="1" ht="25.5" customHeight="1" x14ac:dyDescent="0.25">
      <c r="A38" s="1012">
        <v>2321</v>
      </c>
      <c r="B38" s="1068">
        <v>6121</v>
      </c>
      <c r="C38" s="1080">
        <v>7213</v>
      </c>
      <c r="D38" s="536" t="s">
        <v>389</v>
      </c>
      <c r="E38" s="992" t="s">
        <v>390</v>
      </c>
      <c r="F38" s="425">
        <v>400</v>
      </c>
      <c r="G38" s="425">
        <v>2011</v>
      </c>
      <c r="H38" s="988">
        <v>2019</v>
      </c>
      <c r="I38" s="976">
        <f t="shared" si="0"/>
        <v>186926</v>
      </c>
      <c r="J38" s="989">
        <v>2502</v>
      </c>
      <c r="K38" s="990">
        <v>424</v>
      </c>
      <c r="L38" s="979">
        <f t="shared" si="1"/>
        <v>4000</v>
      </c>
      <c r="M38" s="1016">
        <v>0</v>
      </c>
      <c r="N38" s="1017">
        <v>4000</v>
      </c>
      <c r="O38" s="1018">
        <v>0</v>
      </c>
      <c r="P38" s="990">
        <v>0</v>
      </c>
      <c r="Q38" s="1019">
        <v>80000</v>
      </c>
      <c r="R38" s="1018">
        <v>0</v>
      </c>
      <c r="S38" s="990">
        <v>0</v>
      </c>
      <c r="T38" s="1019">
        <v>100000</v>
      </c>
      <c r="U38" s="1018">
        <v>0</v>
      </c>
      <c r="V38" s="990">
        <v>0</v>
      </c>
      <c r="W38" s="1019">
        <v>0</v>
      </c>
      <c r="X38" s="1018">
        <v>0</v>
      </c>
      <c r="Y38" s="990">
        <v>0</v>
      </c>
      <c r="Z38" s="1020">
        <v>0</v>
      </c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ht="12.75" customHeight="1" x14ac:dyDescent="0.4">
      <c r="A39" s="1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930"/>
    </row>
    <row r="40" spans="1:42" s="365" customFormat="1" ht="30.75" customHeight="1" x14ac:dyDescent="0.25">
      <c r="A40" s="1012">
        <v>2321</v>
      </c>
      <c r="B40" s="1068">
        <v>6121</v>
      </c>
      <c r="C40" s="1072">
        <v>7217</v>
      </c>
      <c r="D40" s="1093" t="s">
        <v>306</v>
      </c>
      <c r="E40" s="366" t="s">
        <v>105</v>
      </c>
      <c r="F40" s="367">
        <v>400</v>
      </c>
      <c r="G40" s="367">
        <v>2012</v>
      </c>
      <c r="H40" s="964">
        <v>2017</v>
      </c>
      <c r="I40" s="976">
        <f t="shared" si="0"/>
        <v>5937</v>
      </c>
      <c r="J40" s="1094">
        <v>4752</v>
      </c>
      <c r="K40" s="978">
        <v>725</v>
      </c>
      <c r="L40" s="979">
        <f t="shared" si="1"/>
        <v>460</v>
      </c>
      <c r="M40" s="980">
        <v>460</v>
      </c>
      <c r="N40" s="981">
        <v>0</v>
      </c>
      <c r="O40" s="982">
        <v>0</v>
      </c>
      <c r="P40" s="978">
        <v>0</v>
      </c>
      <c r="Q40" s="983">
        <v>0</v>
      </c>
      <c r="R40" s="982">
        <v>0</v>
      </c>
      <c r="S40" s="978">
        <v>0</v>
      </c>
      <c r="T40" s="983">
        <v>0</v>
      </c>
      <c r="U40" s="982">
        <v>0</v>
      </c>
      <c r="V40" s="978">
        <v>0</v>
      </c>
      <c r="W40" s="983">
        <v>0</v>
      </c>
      <c r="X40" s="982">
        <v>0</v>
      </c>
      <c r="Y40" s="978">
        <v>0</v>
      </c>
      <c r="Z40" s="984">
        <v>0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365" customFormat="1" ht="25.5" customHeight="1" x14ac:dyDescent="0.25">
      <c r="A41" s="1012">
        <v>2321</v>
      </c>
      <c r="B41" s="1068">
        <v>6121</v>
      </c>
      <c r="C41" s="1080">
        <v>7231</v>
      </c>
      <c r="D41" s="536" t="s">
        <v>344</v>
      </c>
      <c r="E41" s="987" t="s">
        <v>152</v>
      </c>
      <c r="F41" s="425">
        <v>400</v>
      </c>
      <c r="G41" s="425">
        <v>2012</v>
      </c>
      <c r="H41" s="988">
        <v>2020</v>
      </c>
      <c r="I41" s="976">
        <f t="shared" si="0"/>
        <v>22016</v>
      </c>
      <c r="J41" s="989">
        <v>11634</v>
      </c>
      <c r="K41" s="990">
        <v>382</v>
      </c>
      <c r="L41" s="979">
        <f t="shared" si="1"/>
        <v>2000</v>
      </c>
      <c r="M41" s="1016">
        <v>0</v>
      </c>
      <c r="N41" s="1017">
        <v>2000</v>
      </c>
      <c r="O41" s="1018">
        <v>0</v>
      </c>
      <c r="P41" s="990">
        <v>0</v>
      </c>
      <c r="Q41" s="1019">
        <v>2000</v>
      </c>
      <c r="R41" s="1018">
        <v>0</v>
      </c>
      <c r="S41" s="990">
        <v>0</v>
      </c>
      <c r="T41" s="1019">
        <v>2000</v>
      </c>
      <c r="U41" s="1018">
        <v>0</v>
      </c>
      <c r="V41" s="990">
        <v>0</v>
      </c>
      <c r="W41" s="1019">
        <v>2000</v>
      </c>
      <c r="X41" s="1018">
        <v>0</v>
      </c>
      <c r="Y41" s="990">
        <v>0</v>
      </c>
      <c r="Z41" s="1020">
        <v>2000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365" customFormat="1" ht="25.5" customHeight="1" x14ac:dyDescent="0.25">
      <c r="A42" s="1012">
        <v>2321</v>
      </c>
      <c r="B42" s="1068">
        <v>6121</v>
      </c>
      <c r="C42" s="1080">
        <v>7232</v>
      </c>
      <c r="D42" s="536" t="s">
        <v>345</v>
      </c>
      <c r="E42" s="963" t="s">
        <v>152</v>
      </c>
      <c r="F42" s="367">
        <v>400</v>
      </c>
      <c r="G42" s="367">
        <v>2012</v>
      </c>
      <c r="H42" s="964">
        <v>2019</v>
      </c>
      <c r="I42" s="976">
        <f t="shared" si="0"/>
        <v>3300</v>
      </c>
      <c r="J42" s="989">
        <v>0</v>
      </c>
      <c r="K42" s="990">
        <v>0</v>
      </c>
      <c r="L42" s="979">
        <f t="shared" si="1"/>
        <v>1300</v>
      </c>
      <c r="M42" s="1016">
        <v>0</v>
      </c>
      <c r="N42" s="1017">
        <v>1300</v>
      </c>
      <c r="O42" s="1018">
        <v>0</v>
      </c>
      <c r="P42" s="990">
        <v>0</v>
      </c>
      <c r="Q42" s="1019">
        <v>1000</v>
      </c>
      <c r="R42" s="1018">
        <v>0</v>
      </c>
      <c r="S42" s="990">
        <v>0</v>
      </c>
      <c r="T42" s="1019">
        <v>1000</v>
      </c>
      <c r="U42" s="1018">
        <v>0</v>
      </c>
      <c r="V42" s="990">
        <v>0</v>
      </c>
      <c r="W42" s="1019">
        <v>0</v>
      </c>
      <c r="X42" s="1018">
        <v>0</v>
      </c>
      <c r="Y42" s="990">
        <v>0</v>
      </c>
      <c r="Z42" s="1020">
        <v>0</v>
      </c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365" customFormat="1" ht="25.5" customHeight="1" x14ac:dyDescent="0.25">
      <c r="A43" s="1012">
        <v>2321</v>
      </c>
      <c r="B43" s="1068">
        <v>6121</v>
      </c>
      <c r="C43" s="1080">
        <v>7233</v>
      </c>
      <c r="D43" s="536" t="s">
        <v>346</v>
      </c>
      <c r="E43" s="963" t="s">
        <v>152</v>
      </c>
      <c r="F43" s="367">
        <v>400</v>
      </c>
      <c r="G43" s="367">
        <v>2012</v>
      </c>
      <c r="H43" s="964">
        <v>2020</v>
      </c>
      <c r="I43" s="976">
        <f t="shared" si="0"/>
        <v>10995</v>
      </c>
      <c r="J43" s="989">
        <v>4915</v>
      </c>
      <c r="K43" s="990">
        <v>700</v>
      </c>
      <c r="L43" s="979">
        <f t="shared" si="1"/>
        <v>1300</v>
      </c>
      <c r="M43" s="1016">
        <v>500</v>
      </c>
      <c r="N43" s="1017">
        <v>800</v>
      </c>
      <c r="O43" s="1018">
        <v>0</v>
      </c>
      <c r="P43" s="990">
        <v>0</v>
      </c>
      <c r="Q43" s="1019">
        <v>1000</v>
      </c>
      <c r="R43" s="1018">
        <v>0</v>
      </c>
      <c r="S43" s="990">
        <v>0</v>
      </c>
      <c r="T43" s="1019">
        <v>1000</v>
      </c>
      <c r="U43" s="1018">
        <v>0</v>
      </c>
      <c r="V43" s="990">
        <v>0</v>
      </c>
      <c r="W43" s="1019">
        <v>1000</v>
      </c>
      <c r="X43" s="1018">
        <v>0</v>
      </c>
      <c r="Y43" s="990">
        <v>0</v>
      </c>
      <c r="Z43" s="1020">
        <v>1080</v>
      </c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365" customFormat="1" ht="25.5" customHeight="1" x14ac:dyDescent="0.25">
      <c r="A44" s="1012">
        <v>2321</v>
      </c>
      <c r="B44" s="1068">
        <v>6121</v>
      </c>
      <c r="C44" s="1080">
        <v>7234</v>
      </c>
      <c r="D44" s="536" t="s">
        <v>347</v>
      </c>
      <c r="E44" s="987" t="s">
        <v>152</v>
      </c>
      <c r="F44" s="425">
        <v>400</v>
      </c>
      <c r="G44" s="425">
        <v>2012</v>
      </c>
      <c r="H44" s="988">
        <v>2019</v>
      </c>
      <c r="I44" s="976">
        <f t="shared" si="0"/>
        <v>5438</v>
      </c>
      <c r="J44" s="989">
        <v>1258</v>
      </c>
      <c r="K44" s="990">
        <v>880</v>
      </c>
      <c r="L44" s="979">
        <f t="shared" si="1"/>
        <v>1300</v>
      </c>
      <c r="M44" s="1016">
        <v>450</v>
      </c>
      <c r="N44" s="1017">
        <v>850</v>
      </c>
      <c r="O44" s="1018">
        <v>0</v>
      </c>
      <c r="P44" s="990">
        <v>0</v>
      </c>
      <c r="Q44" s="1019">
        <v>1000</v>
      </c>
      <c r="R44" s="1018">
        <v>0</v>
      </c>
      <c r="S44" s="990">
        <v>0</v>
      </c>
      <c r="T44" s="1019">
        <v>1000</v>
      </c>
      <c r="U44" s="1018">
        <v>0</v>
      </c>
      <c r="V44" s="990">
        <v>0</v>
      </c>
      <c r="W44" s="1019">
        <v>0</v>
      </c>
      <c r="X44" s="1018">
        <v>0</v>
      </c>
      <c r="Y44" s="990">
        <v>0</v>
      </c>
      <c r="Z44" s="1020">
        <v>0</v>
      </c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365" customFormat="1" ht="25.5" customHeight="1" x14ac:dyDescent="0.25">
      <c r="A45" s="1012">
        <v>2321</v>
      </c>
      <c r="B45" s="1068">
        <v>6121</v>
      </c>
      <c r="C45" s="1080">
        <v>7236</v>
      </c>
      <c r="D45" s="536" t="s">
        <v>348</v>
      </c>
      <c r="E45" s="1095" t="s">
        <v>152</v>
      </c>
      <c r="F45" s="409">
        <v>400</v>
      </c>
      <c r="G45" s="409">
        <v>2012</v>
      </c>
      <c r="H45" s="1038">
        <v>2020</v>
      </c>
      <c r="I45" s="976">
        <f t="shared" si="0"/>
        <v>25671</v>
      </c>
      <c r="J45" s="989">
        <v>8221</v>
      </c>
      <c r="K45" s="990">
        <v>2100</v>
      </c>
      <c r="L45" s="979">
        <f t="shared" si="1"/>
        <v>3350</v>
      </c>
      <c r="M45" s="1016">
        <v>350</v>
      </c>
      <c r="N45" s="1017">
        <v>3000</v>
      </c>
      <c r="O45" s="1018">
        <v>0</v>
      </c>
      <c r="P45" s="990">
        <v>0</v>
      </c>
      <c r="Q45" s="1019">
        <v>3000</v>
      </c>
      <c r="R45" s="1018">
        <v>0</v>
      </c>
      <c r="S45" s="990">
        <v>0</v>
      </c>
      <c r="T45" s="1019">
        <v>3000</v>
      </c>
      <c r="U45" s="1018">
        <v>0</v>
      </c>
      <c r="V45" s="990">
        <v>0</v>
      </c>
      <c r="W45" s="1019">
        <v>3000</v>
      </c>
      <c r="X45" s="1018">
        <v>0</v>
      </c>
      <c r="Y45" s="990">
        <v>0</v>
      </c>
      <c r="Z45" s="1020">
        <v>3000</v>
      </c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365" customFormat="1" ht="25.5" customHeight="1" x14ac:dyDescent="0.25">
      <c r="A46" s="1012">
        <v>2321</v>
      </c>
      <c r="B46" s="1068">
        <v>6121</v>
      </c>
      <c r="C46" s="1072">
        <v>7242</v>
      </c>
      <c r="D46" s="1077" t="s">
        <v>391</v>
      </c>
      <c r="E46" s="366" t="s">
        <v>38</v>
      </c>
      <c r="F46" s="367">
        <v>400</v>
      </c>
      <c r="G46" s="367">
        <v>2012</v>
      </c>
      <c r="H46" s="964">
        <v>2017</v>
      </c>
      <c r="I46" s="976">
        <f t="shared" si="0"/>
        <v>83258</v>
      </c>
      <c r="J46" s="989">
        <v>12258</v>
      </c>
      <c r="K46" s="990">
        <v>61000</v>
      </c>
      <c r="L46" s="979">
        <f t="shared" si="1"/>
        <v>10000</v>
      </c>
      <c r="M46" s="1016">
        <v>0</v>
      </c>
      <c r="N46" s="1017">
        <v>10000</v>
      </c>
      <c r="O46" s="1018">
        <v>0</v>
      </c>
      <c r="P46" s="990">
        <v>0</v>
      </c>
      <c r="Q46" s="1019">
        <v>0</v>
      </c>
      <c r="R46" s="1018">
        <v>0</v>
      </c>
      <c r="S46" s="990">
        <v>0</v>
      </c>
      <c r="T46" s="1019">
        <v>0</v>
      </c>
      <c r="U46" s="1018">
        <v>0</v>
      </c>
      <c r="V46" s="990">
        <v>0</v>
      </c>
      <c r="W46" s="1019">
        <v>0</v>
      </c>
      <c r="X46" s="1018">
        <v>0</v>
      </c>
      <c r="Y46" s="990">
        <v>0</v>
      </c>
      <c r="Z46" s="1020">
        <v>0</v>
      </c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365" customFormat="1" ht="31.5" customHeight="1" x14ac:dyDescent="0.25">
      <c r="A47" s="1012">
        <v>2321</v>
      </c>
      <c r="B47" s="1068">
        <v>6121</v>
      </c>
      <c r="C47" s="1072">
        <v>7252</v>
      </c>
      <c r="D47" s="1073" t="s">
        <v>350</v>
      </c>
      <c r="E47" s="963" t="s">
        <v>335</v>
      </c>
      <c r="F47" s="367">
        <v>400</v>
      </c>
      <c r="G47" s="367">
        <v>2008</v>
      </c>
      <c r="H47" s="964">
        <v>2017</v>
      </c>
      <c r="I47" s="976">
        <f t="shared" si="0"/>
        <v>12037</v>
      </c>
      <c r="J47" s="989">
        <v>5337</v>
      </c>
      <c r="K47" s="990">
        <v>3600</v>
      </c>
      <c r="L47" s="979">
        <f t="shared" si="1"/>
        <v>3100</v>
      </c>
      <c r="M47" s="1016">
        <v>1300</v>
      </c>
      <c r="N47" s="1017">
        <v>1800</v>
      </c>
      <c r="O47" s="1018">
        <v>0</v>
      </c>
      <c r="P47" s="990">
        <v>0</v>
      </c>
      <c r="Q47" s="1019">
        <v>0</v>
      </c>
      <c r="R47" s="1018">
        <v>0</v>
      </c>
      <c r="S47" s="990">
        <v>0</v>
      </c>
      <c r="T47" s="1019">
        <v>0</v>
      </c>
      <c r="U47" s="1018">
        <v>0</v>
      </c>
      <c r="V47" s="990">
        <v>0</v>
      </c>
      <c r="W47" s="1019">
        <v>0</v>
      </c>
      <c r="X47" s="1018">
        <v>0</v>
      </c>
      <c r="Y47" s="990">
        <v>0</v>
      </c>
      <c r="Z47" s="1020">
        <v>0</v>
      </c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365" customFormat="1" ht="25.5" customHeight="1" x14ac:dyDescent="0.25">
      <c r="A48" s="1012">
        <v>2321</v>
      </c>
      <c r="B48" s="1068">
        <v>6121</v>
      </c>
      <c r="C48" s="1083">
        <v>7254</v>
      </c>
      <c r="D48" s="1084" t="s">
        <v>392</v>
      </c>
      <c r="E48" s="963" t="s">
        <v>97</v>
      </c>
      <c r="F48" s="367">
        <v>400</v>
      </c>
      <c r="G48" s="367">
        <v>2010</v>
      </c>
      <c r="H48" s="964">
        <v>2017</v>
      </c>
      <c r="I48" s="976">
        <f t="shared" si="0"/>
        <v>6499</v>
      </c>
      <c r="J48" s="989">
        <v>120</v>
      </c>
      <c r="K48" s="990">
        <v>0</v>
      </c>
      <c r="L48" s="979">
        <f t="shared" si="1"/>
        <v>6379</v>
      </c>
      <c r="M48" s="1016">
        <v>150</v>
      </c>
      <c r="N48" s="1017">
        <v>0</v>
      </c>
      <c r="O48" s="1018">
        <v>6229</v>
      </c>
      <c r="P48" s="990">
        <v>0</v>
      </c>
      <c r="Q48" s="1019">
        <v>0</v>
      </c>
      <c r="R48" s="1018">
        <v>0</v>
      </c>
      <c r="S48" s="990">
        <v>0</v>
      </c>
      <c r="T48" s="1019">
        <v>0</v>
      </c>
      <c r="U48" s="1018">
        <v>0</v>
      </c>
      <c r="V48" s="990">
        <v>0</v>
      </c>
      <c r="W48" s="1019">
        <v>0</v>
      </c>
      <c r="X48" s="1018">
        <v>0</v>
      </c>
      <c r="Y48" s="990">
        <v>0</v>
      </c>
      <c r="Z48" s="1020">
        <v>0</v>
      </c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365" customFormat="1" ht="25.5" customHeight="1" x14ac:dyDescent="0.25">
      <c r="A49" s="1012">
        <v>2321</v>
      </c>
      <c r="B49" s="1068">
        <v>6121</v>
      </c>
      <c r="C49" s="1083">
        <v>7255</v>
      </c>
      <c r="D49" s="1084" t="s">
        <v>393</v>
      </c>
      <c r="E49" s="963" t="s">
        <v>36</v>
      </c>
      <c r="F49" s="367">
        <v>400</v>
      </c>
      <c r="G49" s="367">
        <v>2010</v>
      </c>
      <c r="H49" s="964">
        <v>2017</v>
      </c>
      <c r="I49" s="976">
        <f t="shared" si="0"/>
        <v>7643</v>
      </c>
      <c r="J49" s="989">
        <v>911</v>
      </c>
      <c r="K49" s="990">
        <v>0</v>
      </c>
      <c r="L49" s="979">
        <f t="shared" si="1"/>
        <v>6732</v>
      </c>
      <c r="M49" s="1016">
        <v>150</v>
      </c>
      <c r="N49" s="1017">
        <v>0</v>
      </c>
      <c r="O49" s="1018">
        <v>6582</v>
      </c>
      <c r="P49" s="990">
        <v>0</v>
      </c>
      <c r="Q49" s="1019">
        <v>0</v>
      </c>
      <c r="R49" s="1018">
        <v>0</v>
      </c>
      <c r="S49" s="990">
        <v>0</v>
      </c>
      <c r="T49" s="1019">
        <v>0</v>
      </c>
      <c r="U49" s="1018">
        <v>0</v>
      </c>
      <c r="V49" s="990">
        <v>0</v>
      </c>
      <c r="W49" s="1019">
        <v>0</v>
      </c>
      <c r="X49" s="1018">
        <v>0</v>
      </c>
      <c r="Y49" s="990">
        <v>0</v>
      </c>
      <c r="Z49" s="1020">
        <v>0</v>
      </c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365" customFormat="1" ht="31.5" customHeight="1" x14ac:dyDescent="0.25">
      <c r="A50" s="1012">
        <v>2321</v>
      </c>
      <c r="B50" s="1068">
        <v>6121</v>
      </c>
      <c r="C50" s="1072">
        <v>7256</v>
      </c>
      <c r="D50" s="1096" t="s">
        <v>394</v>
      </c>
      <c r="E50" s="963" t="s">
        <v>105</v>
      </c>
      <c r="F50" s="367">
        <v>400</v>
      </c>
      <c r="G50" s="367">
        <v>2013</v>
      </c>
      <c r="H50" s="964">
        <v>2018</v>
      </c>
      <c r="I50" s="976">
        <f t="shared" si="0"/>
        <v>23246</v>
      </c>
      <c r="J50" s="989">
        <v>2746</v>
      </c>
      <c r="K50" s="990">
        <v>0</v>
      </c>
      <c r="L50" s="979">
        <f t="shared" si="1"/>
        <v>500</v>
      </c>
      <c r="M50" s="1016">
        <v>0</v>
      </c>
      <c r="N50" s="1017">
        <v>500</v>
      </c>
      <c r="O50" s="1018">
        <v>0</v>
      </c>
      <c r="P50" s="990">
        <v>0</v>
      </c>
      <c r="Q50" s="1019">
        <v>20000</v>
      </c>
      <c r="R50" s="1018">
        <v>0</v>
      </c>
      <c r="S50" s="990">
        <v>0</v>
      </c>
      <c r="T50" s="1019">
        <v>0</v>
      </c>
      <c r="U50" s="1018">
        <v>0</v>
      </c>
      <c r="V50" s="990">
        <v>0</v>
      </c>
      <c r="W50" s="1019">
        <v>0</v>
      </c>
      <c r="X50" s="1018">
        <v>0</v>
      </c>
      <c r="Y50" s="990">
        <v>0</v>
      </c>
      <c r="Z50" s="1020">
        <v>0</v>
      </c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365" customFormat="1" ht="25.5" customHeight="1" x14ac:dyDescent="0.25">
      <c r="A51" s="1012">
        <v>2321</v>
      </c>
      <c r="B51" s="1068">
        <v>6121</v>
      </c>
      <c r="C51" s="1072">
        <v>7257</v>
      </c>
      <c r="D51" s="1096" t="s">
        <v>395</v>
      </c>
      <c r="E51" s="963" t="s">
        <v>97</v>
      </c>
      <c r="F51" s="367">
        <v>400</v>
      </c>
      <c r="G51" s="367">
        <v>2013</v>
      </c>
      <c r="H51" s="964">
        <v>2019</v>
      </c>
      <c r="I51" s="976">
        <f t="shared" si="0"/>
        <v>95312</v>
      </c>
      <c r="J51" s="989">
        <v>1100</v>
      </c>
      <c r="K51" s="990">
        <v>712</v>
      </c>
      <c r="L51" s="979">
        <f t="shared" si="1"/>
        <v>500</v>
      </c>
      <c r="M51" s="1016">
        <v>0</v>
      </c>
      <c r="N51" s="1017">
        <v>500</v>
      </c>
      <c r="O51" s="1018">
        <v>0</v>
      </c>
      <c r="P51" s="990">
        <v>0</v>
      </c>
      <c r="Q51" s="1019">
        <v>50000</v>
      </c>
      <c r="R51" s="1018">
        <v>0</v>
      </c>
      <c r="S51" s="990">
        <v>0</v>
      </c>
      <c r="T51" s="1019">
        <v>43000</v>
      </c>
      <c r="U51" s="1018">
        <v>0</v>
      </c>
      <c r="V51" s="990">
        <v>0</v>
      </c>
      <c r="W51" s="1019">
        <v>0</v>
      </c>
      <c r="X51" s="1018">
        <v>0</v>
      </c>
      <c r="Y51" s="990">
        <v>0</v>
      </c>
      <c r="Z51" s="1020">
        <v>0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365" customFormat="1" ht="25.5" customHeight="1" x14ac:dyDescent="0.25">
      <c r="A52" s="1012">
        <v>2321</v>
      </c>
      <c r="B52" s="1068">
        <v>6121</v>
      </c>
      <c r="C52" s="1083">
        <v>7275</v>
      </c>
      <c r="D52" s="1097" t="s">
        <v>396</v>
      </c>
      <c r="E52" s="366" t="s">
        <v>397</v>
      </c>
      <c r="F52" s="367">
        <v>400</v>
      </c>
      <c r="G52" s="367">
        <v>2014</v>
      </c>
      <c r="H52" s="964">
        <v>2017</v>
      </c>
      <c r="I52" s="976">
        <f t="shared" si="0"/>
        <v>7500</v>
      </c>
      <c r="J52" s="989">
        <v>0</v>
      </c>
      <c r="K52" s="990">
        <v>7034</v>
      </c>
      <c r="L52" s="979">
        <f t="shared" si="1"/>
        <v>466</v>
      </c>
      <c r="M52" s="1016">
        <v>466</v>
      </c>
      <c r="N52" s="1017">
        <v>0</v>
      </c>
      <c r="O52" s="1018">
        <v>0</v>
      </c>
      <c r="P52" s="990">
        <v>0</v>
      </c>
      <c r="Q52" s="1019">
        <v>0</v>
      </c>
      <c r="R52" s="1018">
        <v>0</v>
      </c>
      <c r="S52" s="990">
        <v>0</v>
      </c>
      <c r="T52" s="1019">
        <v>0</v>
      </c>
      <c r="U52" s="1018">
        <v>0</v>
      </c>
      <c r="V52" s="990">
        <v>0</v>
      </c>
      <c r="W52" s="1019">
        <v>0</v>
      </c>
      <c r="X52" s="1018">
        <v>0</v>
      </c>
      <c r="Y52" s="990">
        <v>0</v>
      </c>
      <c r="Z52" s="1020">
        <v>0</v>
      </c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365" customFormat="1" ht="25.5" customHeight="1" x14ac:dyDescent="0.25">
      <c r="A53" s="1012">
        <v>2321</v>
      </c>
      <c r="B53" s="1068">
        <v>6121</v>
      </c>
      <c r="C53" s="1072">
        <v>7276</v>
      </c>
      <c r="D53" s="1096" t="s">
        <v>398</v>
      </c>
      <c r="E53" s="366" t="s">
        <v>36</v>
      </c>
      <c r="F53" s="367">
        <v>400</v>
      </c>
      <c r="G53" s="367">
        <v>2009</v>
      </c>
      <c r="H53" s="964">
        <v>2017</v>
      </c>
      <c r="I53" s="976">
        <f t="shared" si="0"/>
        <v>6729</v>
      </c>
      <c r="J53" s="989">
        <v>2319</v>
      </c>
      <c r="K53" s="990">
        <v>3760</v>
      </c>
      <c r="L53" s="979">
        <f t="shared" si="1"/>
        <v>650</v>
      </c>
      <c r="M53" s="1016">
        <v>650</v>
      </c>
      <c r="N53" s="1017">
        <v>0</v>
      </c>
      <c r="O53" s="1018">
        <v>0</v>
      </c>
      <c r="P53" s="990">
        <v>0</v>
      </c>
      <c r="Q53" s="1019">
        <v>0</v>
      </c>
      <c r="R53" s="1018">
        <v>0</v>
      </c>
      <c r="S53" s="990">
        <v>0</v>
      </c>
      <c r="T53" s="1019">
        <v>0</v>
      </c>
      <c r="U53" s="1018">
        <v>0</v>
      </c>
      <c r="V53" s="990">
        <v>0</v>
      </c>
      <c r="W53" s="1019">
        <v>0</v>
      </c>
      <c r="X53" s="1018">
        <v>0</v>
      </c>
      <c r="Y53" s="990">
        <v>0</v>
      </c>
      <c r="Z53" s="1020">
        <v>0</v>
      </c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365" customFormat="1" ht="25.5" customHeight="1" x14ac:dyDescent="0.25">
      <c r="A54" s="1012">
        <v>2321</v>
      </c>
      <c r="B54" s="1068">
        <v>6121</v>
      </c>
      <c r="C54" s="1072">
        <v>7280</v>
      </c>
      <c r="D54" s="1091" t="s">
        <v>399</v>
      </c>
      <c r="E54" s="366" t="s">
        <v>36</v>
      </c>
      <c r="F54" s="367">
        <v>400</v>
      </c>
      <c r="G54" s="367">
        <v>2011</v>
      </c>
      <c r="H54" s="964">
        <v>2017</v>
      </c>
      <c r="I54" s="976">
        <f t="shared" si="0"/>
        <v>4128</v>
      </c>
      <c r="J54" s="989">
        <v>533</v>
      </c>
      <c r="K54" s="990">
        <v>3425</v>
      </c>
      <c r="L54" s="979">
        <f t="shared" si="1"/>
        <v>170</v>
      </c>
      <c r="M54" s="1016">
        <v>90</v>
      </c>
      <c r="N54" s="1017">
        <v>80</v>
      </c>
      <c r="O54" s="1018">
        <v>0</v>
      </c>
      <c r="P54" s="990">
        <v>0</v>
      </c>
      <c r="Q54" s="1019">
        <v>0</v>
      </c>
      <c r="R54" s="1018">
        <v>0</v>
      </c>
      <c r="S54" s="990">
        <v>0</v>
      </c>
      <c r="T54" s="1019">
        <v>0</v>
      </c>
      <c r="U54" s="1018">
        <v>0</v>
      </c>
      <c r="V54" s="990">
        <v>0</v>
      </c>
      <c r="W54" s="1019">
        <v>0</v>
      </c>
      <c r="X54" s="1018">
        <v>0</v>
      </c>
      <c r="Y54" s="990">
        <v>0</v>
      </c>
      <c r="Z54" s="1020">
        <v>0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365" customFormat="1" ht="25.5" customHeight="1" x14ac:dyDescent="0.25">
      <c r="A55" s="1012">
        <v>2321</v>
      </c>
      <c r="B55" s="1068">
        <v>6121</v>
      </c>
      <c r="C55" s="1072">
        <v>7281</v>
      </c>
      <c r="D55" s="1091" t="s">
        <v>400</v>
      </c>
      <c r="E55" s="997" t="s">
        <v>36</v>
      </c>
      <c r="F55" s="367">
        <v>400</v>
      </c>
      <c r="G55" s="367">
        <v>2010</v>
      </c>
      <c r="H55" s="964">
        <v>2017</v>
      </c>
      <c r="I55" s="976">
        <f t="shared" si="0"/>
        <v>7192</v>
      </c>
      <c r="J55" s="989">
        <v>3812</v>
      </c>
      <c r="K55" s="990">
        <v>3200</v>
      </c>
      <c r="L55" s="979">
        <f t="shared" si="1"/>
        <v>180</v>
      </c>
      <c r="M55" s="1016">
        <v>0</v>
      </c>
      <c r="N55" s="1017">
        <v>180</v>
      </c>
      <c r="O55" s="1018">
        <v>0</v>
      </c>
      <c r="P55" s="990">
        <v>0</v>
      </c>
      <c r="Q55" s="1019">
        <v>0</v>
      </c>
      <c r="R55" s="1018">
        <v>0</v>
      </c>
      <c r="S55" s="990">
        <v>0</v>
      </c>
      <c r="T55" s="1019">
        <v>0</v>
      </c>
      <c r="U55" s="1018">
        <v>0</v>
      </c>
      <c r="V55" s="990">
        <v>0</v>
      </c>
      <c r="W55" s="1019">
        <v>0</v>
      </c>
      <c r="X55" s="1018">
        <v>0</v>
      </c>
      <c r="Y55" s="990">
        <v>0</v>
      </c>
      <c r="Z55" s="1020">
        <v>0</v>
      </c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365" customFormat="1" ht="25.5" customHeight="1" x14ac:dyDescent="0.25">
      <c r="A56" s="1012">
        <v>2321</v>
      </c>
      <c r="B56" s="1068">
        <v>6121</v>
      </c>
      <c r="C56" s="1080">
        <v>7286</v>
      </c>
      <c r="D56" s="536" t="s">
        <v>351</v>
      </c>
      <c r="E56" s="366" t="s">
        <v>152</v>
      </c>
      <c r="F56" s="367">
        <v>400</v>
      </c>
      <c r="G56" s="367">
        <v>2015</v>
      </c>
      <c r="H56" s="964">
        <v>2020</v>
      </c>
      <c r="I56" s="976">
        <f t="shared" si="0"/>
        <v>2055</v>
      </c>
      <c r="J56" s="989">
        <v>0</v>
      </c>
      <c r="K56" s="990">
        <v>0</v>
      </c>
      <c r="L56" s="979">
        <f t="shared" si="1"/>
        <v>55</v>
      </c>
      <c r="M56" s="1016">
        <v>0</v>
      </c>
      <c r="N56" s="1017">
        <v>55</v>
      </c>
      <c r="O56" s="1018">
        <v>0</v>
      </c>
      <c r="P56" s="990">
        <v>0</v>
      </c>
      <c r="Q56" s="1019">
        <v>500</v>
      </c>
      <c r="R56" s="1018">
        <v>0</v>
      </c>
      <c r="S56" s="990">
        <v>0</v>
      </c>
      <c r="T56" s="1019">
        <v>500</v>
      </c>
      <c r="U56" s="1018">
        <v>0</v>
      </c>
      <c r="V56" s="990">
        <v>0</v>
      </c>
      <c r="W56" s="1019">
        <v>500</v>
      </c>
      <c r="X56" s="1018">
        <v>0</v>
      </c>
      <c r="Y56" s="990">
        <v>0</v>
      </c>
      <c r="Z56" s="1020">
        <v>500</v>
      </c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365" customFormat="1" ht="25.5" customHeight="1" x14ac:dyDescent="0.25">
      <c r="A57" s="1012">
        <v>2321</v>
      </c>
      <c r="B57" s="1068">
        <v>6121</v>
      </c>
      <c r="C57" s="1080">
        <v>7295</v>
      </c>
      <c r="D57" s="536" t="s">
        <v>401</v>
      </c>
      <c r="E57" s="366" t="s">
        <v>36</v>
      </c>
      <c r="F57" s="367">
        <v>400</v>
      </c>
      <c r="G57" s="367">
        <v>2015</v>
      </c>
      <c r="H57" s="964">
        <v>2020</v>
      </c>
      <c r="I57" s="976">
        <f t="shared" si="0"/>
        <v>100823</v>
      </c>
      <c r="J57" s="989">
        <v>0</v>
      </c>
      <c r="K57" s="990">
        <v>823</v>
      </c>
      <c r="L57" s="979">
        <f t="shared" si="1"/>
        <v>10000</v>
      </c>
      <c r="M57" s="1016">
        <v>0</v>
      </c>
      <c r="N57" s="1017">
        <v>10000</v>
      </c>
      <c r="O57" s="1018">
        <v>0</v>
      </c>
      <c r="P57" s="990">
        <v>0</v>
      </c>
      <c r="Q57" s="1019">
        <v>30000</v>
      </c>
      <c r="R57" s="1018">
        <v>0</v>
      </c>
      <c r="S57" s="990">
        <v>0</v>
      </c>
      <c r="T57" s="1019">
        <v>20000</v>
      </c>
      <c r="U57" s="1018">
        <v>0</v>
      </c>
      <c r="V57" s="990">
        <v>0</v>
      </c>
      <c r="W57" s="1019">
        <v>20000</v>
      </c>
      <c r="X57" s="1018">
        <v>0</v>
      </c>
      <c r="Y57" s="990">
        <v>0</v>
      </c>
      <c r="Z57" s="1020">
        <v>20000</v>
      </c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365" customFormat="1" ht="25.5" customHeight="1" x14ac:dyDescent="0.25">
      <c r="A58" s="1012">
        <v>2321</v>
      </c>
      <c r="B58" s="1068">
        <v>6121</v>
      </c>
      <c r="C58" s="1083">
        <v>7296</v>
      </c>
      <c r="D58" s="1098" t="s">
        <v>402</v>
      </c>
      <c r="E58" s="366" t="s">
        <v>97</v>
      </c>
      <c r="F58" s="367">
        <v>400</v>
      </c>
      <c r="G58" s="367">
        <v>2008</v>
      </c>
      <c r="H58" s="964">
        <v>2018</v>
      </c>
      <c r="I58" s="976">
        <f t="shared" si="0"/>
        <v>29409</v>
      </c>
      <c r="J58" s="989">
        <v>1259</v>
      </c>
      <c r="K58" s="990">
        <v>50</v>
      </c>
      <c r="L58" s="979">
        <f t="shared" si="1"/>
        <v>100</v>
      </c>
      <c r="M58" s="1016">
        <v>0</v>
      </c>
      <c r="N58" s="1017">
        <v>100</v>
      </c>
      <c r="O58" s="1018">
        <v>0</v>
      </c>
      <c r="P58" s="990">
        <v>0</v>
      </c>
      <c r="Q58" s="1019">
        <v>28000</v>
      </c>
      <c r="R58" s="1018">
        <v>0</v>
      </c>
      <c r="S58" s="990">
        <v>0</v>
      </c>
      <c r="T58" s="1019">
        <v>0</v>
      </c>
      <c r="U58" s="1018">
        <v>0</v>
      </c>
      <c r="V58" s="990">
        <v>0</v>
      </c>
      <c r="W58" s="1019">
        <v>0</v>
      </c>
      <c r="X58" s="1018">
        <v>0</v>
      </c>
      <c r="Y58" s="990">
        <v>0</v>
      </c>
      <c r="Z58" s="1020">
        <v>0</v>
      </c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365" customFormat="1" ht="25.5" customHeight="1" x14ac:dyDescent="0.25">
      <c r="A59" s="1012">
        <v>2321</v>
      </c>
      <c r="B59" s="1068">
        <v>6121</v>
      </c>
      <c r="C59" s="1080">
        <v>7297</v>
      </c>
      <c r="D59" s="536" t="s">
        <v>403</v>
      </c>
      <c r="E59" s="366" t="s">
        <v>97</v>
      </c>
      <c r="F59" s="367">
        <v>400</v>
      </c>
      <c r="G59" s="367">
        <v>2010</v>
      </c>
      <c r="H59" s="964">
        <v>2017</v>
      </c>
      <c r="I59" s="976">
        <f t="shared" si="0"/>
        <v>5428</v>
      </c>
      <c r="J59" s="989">
        <v>428</v>
      </c>
      <c r="K59" s="990">
        <v>50</v>
      </c>
      <c r="L59" s="979">
        <f t="shared" si="1"/>
        <v>4950</v>
      </c>
      <c r="M59" s="1016">
        <v>450</v>
      </c>
      <c r="N59" s="1017">
        <v>4500</v>
      </c>
      <c r="O59" s="1018">
        <v>0</v>
      </c>
      <c r="P59" s="990">
        <v>0</v>
      </c>
      <c r="Q59" s="1019">
        <v>0</v>
      </c>
      <c r="R59" s="1018">
        <v>0</v>
      </c>
      <c r="S59" s="990">
        <v>0</v>
      </c>
      <c r="T59" s="1019">
        <v>0</v>
      </c>
      <c r="U59" s="1018">
        <v>0</v>
      </c>
      <c r="V59" s="990">
        <v>0</v>
      </c>
      <c r="W59" s="1019">
        <v>0</v>
      </c>
      <c r="X59" s="1018">
        <v>0</v>
      </c>
      <c r="Y59" s="990">
        <v>0</v>
      </c>
      <c r="Z59" s="1020">
        <v>0</v>
      </c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365" customFormat="1" ht="30.75" customHeight="1" x14ac:dyDescent="0.25">
      <c r="A60" s="1012">
        <v>2321</v>
      </c>
      <c r="B60" s="1068">
        <v>6121</v>
      </c>
      <c r="C60" s="1099">
        <v>7299</v>
      </c>
      <c r="D60" s="1100" t="s">
        <v>404</v>
      </c>
      <c r="E60" s="366" t="s">
        <v>97</v>
      </c>
      <c r="F60" s="367">
        <v>400</v>
      </c>
      <c r="G60" s="367">
        <v>2011</v>
      </c>
      <c r="H60" s="964">
        <v>2017</v>
      </c>
      <c r="I60" s="976">
        <f t="shared" si="0"/>
        <v>1011</v>
      </c>
      <c r="J60" s="989">
        <v>111</v>
      </c>
      <c r="K60" s="990">
        <v>850</v>
      </c>
      <c r="L60" s="979">
        <f t="shared" si="1"/>
        <v>50</v>
      </c>
      <c r="M60" s="1016">
        <v>50</v>
      </c>
      <c r="N60" s="1017">
        <v>0</v>
      </c>
      <c r="O60" s="1018">
        <v>0</v>
      </c>
      <c r="P60" s="990">
        <v>0</v>
      </c>
      <c r="Q60" s="1019">
        <v>0</v>
      </c>
      <c r="R60" s="1018">
        <v>0</v>
      </c>
      <c r="S60" s="990">
        <v>0</v>
      </c>
      <c r="T60" s="1019">
        <v>0</v>
      </c>
      <c r="U60" s="1018">
        <v>0</v>
      </c>
      <c r="V60" s="990">
        <v>0</v>
      </c>
      <c r="W60" s="1019">
        <v>0</v>
      </c>
      <c r="X60" s="1018">
        <v>0</v>
      </c>
      <c r="Y60" s="990">
        <v>0</v>
      </c>
      <c r="Z60" s="1020">
        <v>0</v>
      </c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365" customFormat="1" ht="25.5" customHeight="1" x14ac:dyDescent="0.25">
      <c r="A61" s="1012">
        <v>2321</v>
      </c>
      <c r="B61" s="1068">
        <v>6121</v>
      </c>
      <c r="C61" s="1083">
        <v>7303</v>
      </c>
      <c r="D61" s="1084" t="s">
        <v>405</v>
      </c>
      <c r="E61" s="963" t="s">
        <v>36</v>
      </c>
      <c r="F61" s="367">
        <v>400</v>
      </c>
      <c r="G61" s="367">
        <v>2009</v>
      </c>
      <c r="H61" s="964">
        <v>2018</v>
      </c>
      <c r="I61" s="976">
        <f t="shared" si="0"/>
        <v>9558</v>
      </c>
      <c r="J61" s="989">
        <v>720</v>
      </c>
      <c r="K61" s="990">
        <v>0</v>
      </c>
      <c r="L61" s="979">
        <f t="shared" si="1"/>
        <v>500</v>
      </c>
      <c r="M61" s="1016">
        <v>500</v>
      </c>
      <c r="N61" s="1017">
        <v>0</v>
      </c>
      <c r="O61" s="1018">
        <v>0</v>
      </c>
      <c r="P61" s="990">
        <v>0</v>
      </c>
      <c r="Q61" s="1019">
        <v>8338</v>
      </c>
      <c r="R61" s="1018">
        <v>0</v>
      </c>
      <c r="S61" s="990">
        <v>0</v>
      </c>
      <c r="T61" s="1019">
        <v>0</v>
      </c>
      <c r="U61" s="1018">
        <v>0</v>
      </c>
      <c r="V61" s="990">
        <v>0</v>
      </c>
      <c r="W61" s="1019">
        <v>0</v>
      </c>
      <c r="X61" s="1018">
        <v>0</v>
      </c>
      <c r="Y61" s="990">
        <v>0</v>
      </c>
      <c r="Z61" s="1020">
        <v>0</v>
      </c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365" customFormat="1" ht="25.5" customHeight="1" x14ac:dyDescent="0.25">
      <c r="A62" s="1012">
        <v>2321</v>
      </c>
      <c r="B62" s="1068">
        <v>6121</v>
      </c>
      <c r="C62" s="1072">
        <v>7306</v>
      </c>
      <c r="D62" s="1077" t="s">
        <v>406</v>
      </c>
      <c r="E62" s="408" t="s">
        <v>38</v>
      </c>
      <c r="F62" s="409">
        <v>400</v>
      </c>
      <c r="G62" s="409">
        <v>2011</v>
      </c>
      <c r="H62" s="1038">
        <v>2017</v>
      </c>
      <c r="I62" s="976">
        <f t="shared" si="0"/>
        <v>4597</v>
      </c>
      <c r="J62" s="989">
        <v>397</v>
      </c>
      <c r="K62" s="990">
        <v>3400</v>
      </c>
      <c r="L62" s="979">
        <f t="shared" si="1"/>
        <v>800</v>
      </c>
      <c r="M62" s="1016">
        <v>600</v>
      </c>
      <c r="N62" s="1017">
        <v>200</v>
      </c>
      <c r="O62" s="1018">
        <v>0</v>
      </c>
      <c r="P62" s="990">
        <v>0</v>
      </c>
      <c r="Q62" s="1019">
        <v>0</v>
      </c>
      <c r="R62" s="1018">
        <v>0</v>
      </c>
      <c r="S62" s="990">
        <v>0</v>
      </c>
      <c r="T62" s="1019">
        <v>0</v>
      </c>
      <c r="U62" s="1018">
        <v>0</v>
      </c>
      <c r="V62" s="990">
        <v>0</v>
      </c>
      <c r="W62" s="1019">
        <v>0</v>
      </c>
      <c r="X62" s="1018">
        <v>0</v>
      </c>
      <c r="Y62" s="990">
        <v>0</v>
      </c>
      <c r="Z62" s="1020">
        <v>0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365" customFormat="1" ht="25.5" customHeight="1" x14ac:dyDescent="0.25">
      <c r="A63" s="1012">
        <v>2321</v>
      </c>
      <c r="B63" s="1068">
        <v>6121</v>
      </c>
      <c r="C63" s="1072">
        <v>7307</v>
      </c>
      <c r="D63" s="1077" t="s">
        <v>407</v>
      </c>
      <c r="E63" s="963" t="s">
        <v>84</v>
      </c>
      <c r="F63" s="367">
        <v>400</v>
      </c>
      <c r="G63" s="367">
        <v>2010</v>
      </c>
      <c r="H63" s="964">
        <v>2017</v>
      </c>
      <c r="I63" s="976">
        <f t="shared" si="0"/>
        <v>7993</v>
      </c>
      <c r="J63" s="989">
        <v>1202</v>
      </c>
      <c r="K63" s="990">
        <v>1000</v>
      </c>
      <c r="L63" s="979">
        <f t="shared" si="1"/>
        <v>5791</v>
      </c>
      <c r="M63" s="1016">
        <v>5791</v>
      </c>
      <c r="N63" s="1017">
        <v>0</v>
      </c>
      <c r="O63" s="1018">
        <v>0</v>
      </c>
      <c r="P63" s="990">
        <v>0</v>
      </c>
      <c r="Q63" s="1019">
        <v>0</v>
      </c>
      <c r="R63" s="1018">
        <v>0</v>
      </c>
      <c r="S63" s="990">
        <v>0</v>
      </c>
      <c r="T63" s="1019">
        <v>0</v>
      </c>
      <c r="U63" s="1018">
        <v>0</v>
      </c>
      <c r="V63" s="990">
        <v>0</v>
      </c>
      <c r="W63" s="1019">
        <v>0</v>
      </c>
      <c r="X63" s="1018">
        <v>0</v>
      </c>
      <c r="Y63" s="990">
        <v>0</v>
      </c>
      <c r="Z63" s="1020">
        <v>0</v>
      </c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365" customFormat="1" ht="25.5" customHeight="1" x14ac:dyDescent="0.25">
      <c r="A64" s="1012">
        <v>2321</v>
      </c>
      <c r="B64" s="1068">
        <v>6121</v>
      </c>
      <c r="C64" s="1083">
        <v>7308</v>
      </c>
      <c r="D64" s="1084" t="s">
        <v>408</v>
      </c>
      <c r="E64" s="408" t="s">
        <v>36</v>
      </c>
      <c r="F64" s="409">
        <v>400</v>
      </c>
      <c r="G64" s="409">
        <v>2010</v>
      </c>
      <c r="H64" s="1038">
        <v>2019</v>
      </c>
      <c r="I64" s="976">
        <f t="shared" si="0"/>
        <v>42239</v>
      </c>
      <c r="J64" s="989">
        <v>1675</v>
      </c>
      <c r="K64" s="990">
        <v>0</v>
      </c>
      <c r="L64" s="979">
        <f t="shared" si="1"/>
        <v>660</v>
      </c>
      <c r="M64" s="1016">
        <v>660</v>
      </c>
      <c r="N64" s="1017">
        <v>0</v>
      </c>
      <c r="O64" s="1018">
        <v>0</v>
      </c>
      <c r="P64" s="990">
        <v>0</v>
      </c>
      <c r="Q64" s="1019">
        <v>20000</v>
      </c>
      <c r="R64" s="1018"/>
      <c r="S64" s="990"/>
      <c r="T64" s="1019">
        <v>19904</v>
      </c>
      <c r="U64" s="1018">
        <v>0</v>
      </c>
      <c r="V64" s="990">
        <v>0</v>
      </c>
      <c r="W64" s="1019">
        <v>0</v>
      </c>
      <c r="X64" s="1018">
        <v>0</v>
      </c>
      <c r="Y64" s="990">
        <v>0</v>
      </c>
      <c r="Z64" s="1020">
        <v>0</v>
      </c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365" customFormat="1" ht="25.5" customHeight="1" x14ac:dyDescent="0.25">
      <c r="A65" s="1012">
        <v>2321</v>
      </c>
      <c r="B65" s="1068">
        <v>6121</v>
      </c>
      <c r="C65" s="1072">
        <v>7310</v>
      </c>
      <c r="D65" s="1091" t="s">
        <v>409</v>
      </c>
      <c r="E65" s="366" t="s">
        <v>36</v>
      </c>
      <c r="F65" s="367">
        <v>400</v>
      </c>
      <c r="G65" s="367">
        <v>2011</v>
      </c>
      <c r="H65" s="964">
        <v>2017</v>
      </c>
      <c r="I65" s="976">
        <f t="shared" si="0"/>
        <v>1358</v>
      </c>
      <c r="J65" s="989">
        <v>238</v>
      </c>
      <c r="K65" s="990">
        <v>1050</v>
      </c>
      <c r="L65" s="979">
        <f t="shared" si="1"/>
        <v>70</v>
      </c>
      <c r="M65" s="1016">
        <v>70</v>
      </c>
      <c r="N65" s="1017">
        <v>0</v>
      </c>
      <c r="O65" s="1018">
        <v>0</v>
      </c>
      <c r="P65" s="990">
        <v>0</v>
      </c>
      <c r="Q65" s="1019">
        <v>0</v>
      </c>
      <c r="R65" s="1018">
        <v>0</v>
      </c>
      <c r="S65" s="990">
        <v>0</v>
      </c>
      <c r="T65" s="1019">
        <v>0</v>
      </c>
      <c r="U65" s="1018">
        <v>0</v>
      </c>
      <c r="V65" s="990">
        <v>0</v>
      </c>
      <c r="W65" s="1019">
        <v>0</v>
      </c>
      <c r="X65" s="1018">
        <v>0</v>
      </c>
      <c r="Y65" s="990">
        <v>0</v>
      </c>
      <c r="Z65" s="1020">
        <v>0</v>
      </c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365" customFormat="1" ht="25.5" customHeight="1" x14ac:dyDescent="0.25">
      <c r="A66" s="1012">
        <v>2321</v>
      </c>
      <c r="B66" s="1068">
        <v>6121</v>
      </c>
      <c r="C66" s="1072">
        <v>7312</v>
      </c>
      <c r="D66" s="1091" t="s">
        <v>410</v>
      </c>
      <c r="E66" s="366" t="s">
        <v>156</v>
      </c>
      <c r="F66" s="367">
        <v>400</v>
      </c>
      <c r="G66" s="367">
        <v>2012</v>
      </c>
      <c r="H66" s="964">
        <v>2017</v>
      </c>
      <c r="I66" s="976">
        <f t="shared" si="0"/>
        <v>3456</v>
      </c>
      <c r="J66" s="989">
        <v>301</v>
      </c>
      <c r="K66" s="990">
        <v>2955</v>
      </c>
      <c r="L66" s="979">
        <f t="shared" si="1"/>
        <v>200</v>
      </c>
      <c r="M66" s="1016">
        <v>0</v>
      </c>
      <c r="N66" s="1017">
        <v>200</v>
      </c>
      <c r="O66" s="1018">
        <v>0</v>
      </c>
      <c r="P66" s="990">
        <v>0</v>
      </c>
      <c r="Q66" s="1019">
        <v>0</v>
      </c>
      <c r="R66" s="1018">
        <v>0</v>
      </c>
      <c r="S66" s="990">
        <v>0</v>
      </c>
      <c r="T66" s="1019">
        <v>0</v>
      </c>
      <c r="U66" s="1018">
        <v>0</v>
      </c>
      <c r="V66" s="990">
        <v>0</v>
      </c>
      <c r="W66" s="1019">
        <v>0</v>
      </c>
      <c r="X66" s="1018">
        <v>0</v>
      </c>
      <c r="Y66" s="990">
        <v>0</v>
      </c>
      <c r="Z66" s="1020">
        <v>0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365" customFormat="1" ht="25.5" customHeight="1" x14ac:dyDescent="0.25">
      <c r="A67" s="1012">
        <v>2321</v>
      </c>
      <c r="B67" s="1068">
        <v>6121</v>
      </c>
      <c r="C67" s="1089">
        <v>7313</v>
      </c>
      <c r="D67" s="1101" t="s">
        <v>411</v>
      </c>
      <c r="E67" s="366" t="s">
        <v>82</v>
      </c>
      <c r="F67" s="367">
        <v>400</v>
      </c>
      <c r="G67" s="367">
        <v>2013</v>
      </c>
      <c r="H67" s="964">
        <v>2017</v>
      </c>
      <c r="I67" s="976">
        <f t="shared" si="0"/>
        <v>2504</v>
      </c>
      <c r="J67" s="989">
        <v>229</v>
      </c>
      <c r="K67" s="990">
        <v>35</v>
      </c>
      <c r="L67" s="979">
        <f t="shared" si="1"/>
        <v>2240</v>
      </c>
      <c r="M67" s="1016">
        <v>190</v>
      </c>
      <c r="N67" s="1017">
        <v>2050</v>
      </c>
      <c r="O67" s="1018">
        <v>0</v>
      </c>
      <c r="P67" s="990">
        <v>0</v>
      </c>
      <c r="Q67" s="1019">
        <v>0</v>
      </c>
      <c r="R67" s="1018">
        <v>0</v>
      </c>
      <c r="S67" s="990">
        <v>0</v>
      </c>
      <c r="T67" s="1019">
        <v>0</v>
      </c>
      <c r="U67" s="1018">
        <v>0</v>
      </c>
      <c r="V67" s="990">
        <v>0</v>
      </c>
      <c r="W67" s="1019">
        <v>0</v>
      </c>
      <c r="X67" s="1018">
        <v>0</v>
      </c>
      <c r="Y67" s="990">
        <v>0</v>
      </c>
      <c r="Z67" s="1020">
        <v>0</v>
      </c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57" customFormat="1" ht="44.25" customHeight="1" x14ac:dyDescent="0.25">
      <c r="A68" s="1012">
        <v>2321</v>
      </c>
      <c r="B68" s="1068">
        <v>6121</v>
      </c>
      <c r="C68" s="1083">
        <v>7314</v>
      </c>
      <c r="D68" s="1102" t="s">
        <v>309</v>
      </c>
      <c r="E68" s="1103" t="s">
        <v>36</v>
      </c>
      <c r="F68" s="1030">
        <v>400</v>
      </c>
      <c r="G68" s="1030">
        <v>2015</v>
      </c>
      <c r="H68" s="1031">
        <v>2019</v>
      </c>
      <c r="I68" s="976">
        <f t="shared" si="0"/>
        <v>32600</v>
      </c>
      <c r="J68" s="977">
        <v>5630</v>
      </c>
      <c r="K68" s="978">
        <v>250</v>
      </c>
      <c r="L68" s="979">
        <f t="shared" si="1"/>
        <v>18720</v>
      </c>
      <c r="M68" s="980">
        <v>220</v>
      </c>
      <c r="N68" s="981">
        <v>18500</v>
      </c>
      <c r="O68" s="982">
        <v>0</v>
      </c>
      <c r="P68" s="978">
        <v>0</v>
      </c>
      <c r="Q68" s="983">
        <v>7000</v>
      </c>
      <c r="R68" s="982">
        <v>0</v>
      </c>
      <c r="S68" s="978">
        <v>0</v>
      </c>
      <c r="T68" s="983">
        <v>1000</v>
      </c>
      <c r="U68" s="982">
        <v>0</v>
      </c>
      <c r="V68" s="978">
        <v>0</v>
      </c>
      <c r="W68" s="983">
        <v>0</v>
      </c>
      <c r="X68" s="982">
        <v>0</v>
      </c>
      <c r="Y68" s="978">
        <v>0</v>
      </c>
      <c r="Z68" s="984">
        <v>0</v>
      </c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57" customFormat="1" ht="30.75" customHeight="1" x14ac:dyDescent="0.25">
      <c r="A69" s="1012">
        <v>2321</v>
      </c>
      <c r="B69" s="1068">
        <v>6121</v>
      </c>
      <c r="C69" s="1080">
        <v>7315</v>
      </c>
      <c r="D69" s="1104" t="s">
        <v>412</v>
      </c>
      <c r="E69" s="997" t="s">
        <v>105</v>
      </c>
      <c r="F69" s="998">
        <v>400</v>
      </c>
      <c r="G69" s="1105">
        <v>2011</v>
      </c>
      <c r="H69" s="1106">
        <v>2022</v>
      </c>
      <c r="I69" s="976">
        <f t="shared" si="0"/>
        <v>126050</v>
      </c>
      <c r="J69" s="977">
        <v>3737</v>
      </c>
      <c r="K69" s="978">
        <v>263</v>
      </c>
      <c r="L69" s="1040">
        <f t="shared" si="1"/>
        <v>12500</v>
      </c>
      <c r="M69" s="980">
        <v>2500</v>
      </c>
      <c r="N69" s="981">
        <v>10000</v>
      </c>
      <c r="O69" s="982">
        <v>0</v>
      </c>
      <c r="P69" s="978">
        <v>0</v>
      </c>
      <c r="Q69" s="983">
        <v>32000</v>
      </c>
      <c r="R69" s="982">
        <v>0</v>
      </c>
      <c r="S69" s="978">
        <v>0</v>
      </c>
      <c r="T69" s="983">
        <v>30000</v>
      </c>
      <c r="U69" s="982">
        <v>0</v>
      </c>
      <c r="V69" s="978">
        <v>0</v>
      </c>
      <c r="W69" s="983">
        <v>30000</v>
      </c>
      <c r="X69" s="982">
        <v>0</v>
      </c>
      <c r="Y69" s="978">
        <v>0</v>
      </c>
      <c r="Z69" s="984">
        <v>17550</v>
      </c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57" customFormat="1" ht="30.75" customHeight="1" x14ac:dyDescent="0.25">
      <c r="A70" s="1012">
        <v>2321</v>
      </c>
      <c r="B70" s="1068">
        <v>6121</v>
      </c>
      <c r="C70" s="1080">
        <v>7316</v>
      </c>
      <c r="D70" s="1104" t="s">
        <v>413</v>
      </c>
      <c r="E70" s="997" t="s">
        <v>36</v>
      </c>
      <c r="F70" s="998">
        <v>400</v>
      </c>
      <c r="G70" s="1105">
        <v>2011</v>
      </c>
      <c r="H70" s="1106">
        <v>2022</v>
      </c>
      <c r="I70" s="976">
        <f t="shared" si="0"/>
        <v>41410</v>
      </c>
      <c r="J70" s="977">
        <v>2460</v>
      </c>
      <c r="K70" s="978">
        <v>200</v>
      </c>
      <c r="L70" s="979">
        <f t="shared" si="1"/>
        <v>200</v>
      </c>
      <c r="M70" s="980">
        <v>0</v>
      </c>
      <c r="N70" s="981">
        <v>200</v>
      </c>
      <c r="O70" s="982">
        <v>0</v>
      </c>
      <c r="P70" s="978">
        <v>0</v>
      </c>
      <c r="Q70" s="983">
        <v>10000</v>
      </c>
      <c r="R70" s="982">
        <v>0</v>
      </c>
      <c r="S70" s="978">
        <v>0</v>
      </c>
      <c r="T70" s="983">
        <v>10000</v>
      </c>
      <c r="U70" s="982">
        <v>0</v>
      </c>
      <c r="V70" s="978">
        <v>0</v>
      </c>
      <c r="W70" s="983">
        <v>10000</v>
      </c>
      <c r="X70" s="982">
        <v>0</v>
      </c>
      <c r="Y70" s="978">
        <v>0</v>
      </c>
      <c r="Z70" s="984">
        <v>8550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57" customFormat="1" ht="25.5" customHeight="1" x14ac:dyDescent="0.25">
      <c r="A71" s="1012">
        <v>2321</v>
      </c>
      <c r="B71" s="1068">
        <v>6121</v>
      </c>
      <c r="C71" s="1072">
        <v>7317</v>
      </c>
      <c r="D71" s="1107" t="s">
        <v>414</v>
      </c>
      <c r="E71" s="997" t="s">
        <v>116</v>
      </c>
      <c r="F71" s="998">
        <v>400</v>
      </c>
      <c r="G71" s="1105">
        <v>2012</v>
      </c>
      <c r="H71" s="1106">
        <v>2017</v>
      </c>
      <c r="I71" s="976">
        <f t="shared" si="0"/>
        <v>3840</v>
      </c>
      <c r="J71" s="977">
        <v>278</v>
      </c>
      <c r="K71" s="978">
        <v>2462</v>
      </c>
      <c r="L71" s="1040">
        <f t="shared" si="1"/>
        <v>1100</v>
      </c>
      <c r="M71" s="980">
        <v>800</v>
      </c>
      <c r="N71" s="981">
        <v>300</v>
      </c>
      <c r="O71" s="982">
        <v>0</v>
      </c>
      <c r="P71" s="978">
        <v>0</v>
      </c>
      <c r="Q71" s="983">
        <v>0</v>
      </c>
      <c r="R71" s="982">
        <v>0</v>
      </c>
      <c r="S71" s="978">
        <v>0</v>
      </c>
      <c r="T71" s="983">
        <v>0</v>
      </c>
      <c r="U71" s="982">
        <v>0</v>
      </c>
      <c r="V71" s="978">
        <v>0</v>
      </c>
      <c r="W71" s="983">
        <v>0</v>
      </c>
      <c r="X71" s="982">
        <v>0</v>
      </c>
      <c r="Y71" s="978">
        <v>0</v>
      </c>
      <c r="Z71" s="984">
        <v>0</v>
      </c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57" customFormat="1" ht="25.5" customHeight="1" x14ac:dyDescent="0.25">
      <c r="A72" s="1012">
        <v>2321</v>
      </c>
      <c r="B72" s="1068">
        <v>6121</v>
      </c>
      <c r="C72" s="1080">
        <v>7318</v>
      </c>
      <c r="D72" s="536" t="s">
        <v>415</v>
      </c>
      <c r="E72" s="997" t="s">
        <v>97</v>
      </c>
      <c r="F72" s="998">
        <v>400</v>
      </c>
      <c r="G72" s="1105">
        <v>2012</v>
      </c>
      <c r="H72" s="1106">
        <v>2017</v>
      </c>
      <c r="I72" s="976">
        <f t="shared" si="0"/>
        <v>3780</v>
      </c>
      <c r="J72" s="977">
        <v>524</v>
      </c>
      <c r="K72" s="978">
        <v>256</v>
      </c>
      <c r="L72" s="979">
        <f t="shared" si="1"/>
        <v>3000</v>
      </c>
      <c r="M72" s="980">
        <v>0</v>
      </c>
      <c r="N72" s="981">
        <v>3000</v>
      </c>
      <c r="O72" s="982">
        <v>0</v>
      </c>
      <c r="P72" s="978">
        <v>0</v>
      </c>
      <c r="Q72" s="983">
        <v>0</v>
      </c>
      <c r="R72" s="982">
        <v>0</v>
      </c>
      <c r="S72" s="978">
        <v>0</v>
      </c>
      <c r="T72" s="983">
        <v>0</v>
      </c>
      <c r="U72" s="982">
        <v>0</v>
      </c>
      <c r="V72" s="978">
        <v>0</v>
      </c>
      <c r="W72" s="983">
        <v>0</v>
      </c>
      <c r="X72" s="982">
        <v>0</v>
      </c>
      <c r="Y72" s="978">
        <v>0</v>
      </c>
      <c r="Z72" s="984">
        <v>0</v>
      </c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57" customFormat="1" ht="30.75" customHeight="1" x14ac:dyDescent="0.25">
      <c r="A73" s="1012">
        <v>2321</v>
      </c>
      <c r="B73" s="1068">
        <v>6121</v>
      </c>
      <c r="C73" s="1080">
        <v>7319</v>
      </c>
      <c r="D73" s="536" t="s">
        <v>354</v>
      </c>
      <c r="E73" s="997" t="s">
        <v>84</v>
      </c>
      <c r="F73" s="998">
        <v>400</v>
      </c>
      <c r="G73" s="1105">
        <v>2014</v>
      </c>
      <c r="H73" s="1106">
        <v>2018</v>
      </c>
      <c r="I73" s="976">
        <f t="shared" si="0"/>
        <v>43150</v>
      </c>
      <c r="J73" s="1001">
        <v>1111</v>
      </c>
      <c r="K73" s="1002">
        <v>339</v>
      </c>
      <c r="L73" s="979">
        <f t="shared" si="1"/>
        <v>15700</v>
      </c>
      <c r="M73" s="1003">
        <v>400</v>
      </c>
      <c r="N73" s="326">
        <v>15300</v>
      </c>
      <c r="O73" s="1004">
        <v>0</v>
      </c>
      <c r="P73" s="1005">
        <v>0</v>
      </c>
      <c r="Q73" s="1006">
        <v>23000</v>
      </c>
      <c r="R73" s="1004">
        <v>0</v>
      </c>
      <c r="S73" s="1005">
        <v>0</v>
      </c>
      <c r="T73" s="1006">
        <v>3000</v>
      </c>
      <c r="U73" s="1004">
        <v>0</v>
      </c>
      <c r="V73" s="1005">
        <v>0</v>
      </c>
      <c r="W73" s="983">
        <v>0</v>
      </c>
      <c r="X73" s="982">
        <v>0</v>
      </c>
      <c r="Y73" s="978">
        <v>0</v>
      </c>
      <c r="Z73" s="984">
        <v>0</v>
      </c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57" customFormat="1" ht="25.5" customHeight="1" x14ac:dyDescent="0.25">
      <c r="A74" s="1012">
        <v>2321</v>
      </c>
      <c r="B74" s="1068">
        <v>6121</v>
      </c>
      <c r="C74" s="1080">
        <v>7320</v>
      </c>
      <c r="D74" s="536" t="s">
        <v>416</v>
      </c>
      <c r="E74" s="997" t="s">
        <v>106</v>
      </c>
      <c r="F74" s="998">
        <v>400</v>
      </c>
      <c r="G74" s="998">
        <v>2014</v>
      </c>
      <c r="H74" s="999">
        <v>2017</v>
      </c>
      <c r="I74" s="976">
        <f t="shared" si="0"/>
        <v>13380</v>
      </c>
      <c r="J74" s="977">
        <v>806</v>
      </c>
      <c r="K74" s="1007">
        <v>374</v>
      </c>
      <c r="L74" s="979">
        <f t="shared" si="1"/>
        <v>8800</v>
      </c>
      <c r="M74" s="980">
        <v>800</v>
      </c>
      <c r="N74" s="981">
        <v>8000</v>
      </c>
      <c r="O74" s="982">
        <v>0</v>
      </c>
      <c r="P74" s="1007">
        <v>0</v>
      </c>
      <c r="Q74" s="1008">
        <v>3400</v>
      </c>
      <c r="R74" s="982">
        <v>0</v>
      </c>
      <c r="S74" s="978">
        <v>0</v>
      </c>
      <c r="T74" s="983">
        <v>0</v>
      </c>
      <c r="U74" s="982">
        <v>0</v>
      </c>
      <c r="V74" s="978">
        <v>0</v>
      </c>
      <c r="W74" s="983">
        <v>0</v>
      </c>
      <c r="X74" s="982">
        <v>0</v>
      </c>
      <c r="Y74" s="978">
        <v>0</v>
      </c>
      <c r="Z74" s="984">
        <v>0</v>
      </c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57" customFormat="1" ht="25.5" customHeight="1" x14ac:dyDescent="0.25">
      <c r="A75" s="1012">
        <v>2321</v>
      </c>
      <c r="B75" s="1068">
        <v>6121</v>
      </c>
      <c r="C75" s="1072">
        <v>7322</v>
      </c>
      <c r="D75" s="1108" t="s">
        <v>417</v>
      </c>
      <c r="E75" s="963" t="s">
        <v>82</v>
      </c>
      <c r="F75" s="367">
        <v>400</v>
      </c>
      <c r="G75" s="367">
        <v>2015</v>
      </c>
      <c r="H75" s="964">
        <v>2018</v>
      </c>
      <c r="I75" s="976">
        <f t="shared" si="0"/>
        <v>10500</v>
      </c>
      <c r="J75" s="977">
        <v>0</v>
      </c>
      <c r="K75" s="1007">
        <v>0</v>
      </c>
      <c r="L75" s="979">
        <f t="shared" si="1"/>
        <v>500</v>
      </c>
      <c r="M75" s="980">
        <v>0</v>
      </c>
      <c r="N75" s="981">
        <v>500</v>
      </c>
      <c r="O75" s="982">
        <v>0</v>
      </c>
      <c r="P75" s="1007">
        <v>0</v>
      </c>
      <c r="Q75" s="1008">
        <v>10000</v>
      </c>
      <c r="R75" s="982">
        <v>0</v>
      </c>
      <c r="S75" s="978">
        <v>0</v>
      </c>
      <c r="T75" s="983">
        <v>0</v>
      </c>
      <c r="U75" s="982">
        <v>0</v>
      </c>
      <c r="V75" s="978">
        <v>0</v>
      </c>
      <c r="W75" s="983">
        <v>0</v>
      </c>
      <c r="X75" s="982">
        <v>0</v>
      </c>
      <c r="Y75" s="978">
        <v>0</v>
      </c>
      <c r="Z75" s="984">
        <v>0</v>
      </c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57" customFormat="1" ht="25.5" customHeight="1" x14ac:dyDescent="0.25">
      <c r="A76" s="1012"/>
      <c r="B76" s="1068"/>
      <c r="C76" s="1080">
        <v>7324</v>
      </c>
      <c r="D76" s="536" t="s">
        <v>418</v>
      </c>
      <c r="E76" s="1109" t="s">
        <v>49</v>
      </c>
      <c r="F76" s="1110">
        <v>400</v>
      </c>
      <c r="G76" s="1110">
        <v>2015</v>
      </c>
      <c r="H76" s="1111">
        <v>2017</v>
      </c>
      <c r="I76" s="976">
        <f t="shared" ref="I76:I96" si="2">J76+K76+L76+SUM(Q76:Z76)</f>
        <v>12241</v>
      </c>
      <c r="J76" s="977">
        <v>0</v>
      </c>
      <c r="K76" s="1007">
        <v>31</v>
      </c>
      <c r="L76" s="979">
        <f t="shared" ref="L76:L96" si="3">M76+N76+O76+P76</f>
        <v>2710</v>
      </c>
      <c r="M76" s="980">
        <v>710</v>
      </c>
      <c r="N76" s="981">
        <v>2000</v>
      </c>
      <c r="O76" s="982">
        <v>0</v>
      </c>
      <c r="P76" s="1007">
        <v>0</v>
      </c>
      <c r="Q76" s="1008">
        <v>9500</v>
      </c>
      <c r="R76" s="982">
        <v>0</v>
      </c>
      <c r="S76" s="978">
        <v>0</v>
      </c>
      <c r="T76" s="983">
        <v>0</v>
      </c>
      <c r="U76" s="982">
        <v>0</v>
      </c>
      <c r="V76" s="978">
        <v>0</v>
      </c>
      <c r="W76" s="983">
        <v>0</v>
      </c>
      <c r="X76" s="982">
        <v>0</v>
      </c>
      <c r="Y76" s="978">
        <v>0</v>
      </c>
      <c r="Z76" s="984">
        <v>0</v>
      </c>
      <c r="AA76" s="1112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57" customFormat="1" ht="25.5" customHeight="1" x14ac:dyDescent="0.25">
      <c r="A77" s="1012">
        <v>2321</v>
      </c>
      <c r="B77" s="1068">
        <v>6121</v>
      </c>
      <c r="C77" s="1072">
        <v>7328</v>
      </c>
      <c r="D77" s="1108" t="s">
        <v>419</v>
      </c>
      <c r="E77" s="963" t="s">
        <v>36</v>
      </c>
      <c r="F77" s="367">
        <v>400</v>
      </c>
      <c r="G77" s="367">
        <v>2015</v>
      </c>
      <c r="H77" s="964">
        <v>2017</v>
      </c>
      <c r="I77" s="976">
        <f t="shared" si="2"/>
        <v>45000</v>
      </c>
      <c r="J77" s="977">
        <v>0</v>
      </c>
      <c r="K77" s="1007">
        <v>30000</v>
      </c>
      <c r="L77" s="979">
        <f t="shared" si="3"/>
        <v>15000</v>
      </c>
      <c r="M77" s="980">
        <v>0</v>
      </c>
      <c r="N77" s="981">
        <v>15000</v>
      </c>
      <c r="O77" s="982">
        <v>0</v>
      </c>
      <c r="P77" s="1007">
        <v>0</v>
      </c>
      <c r="Q77" s="1008">
        <v>0</v>
      </c>
      <c r="R77" s="982">
        <v>0</v>
      </c>
      <c r="S77" s="978">
        <v>0</v>
      </c>
      <c r="T77" s="983">
        <v>0</v>
      </c>
      <c r="U77" s="982">
        <v>0</v>
      </c>
      <c r="V77" s="978">
        <v>0</v>
      </c>
      <c r="W77" s="983">
        <v>0</v>
      </c>
      <c r="X77" s="982">
        <v>0</v>
      </c>
      <c r="Y77" s="978">
        <v>0</v>
      </c>
      <c r="Z77" s="984">
        <v>0</v>
      </c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057" customFormat="1" ht="15.75" customHeight="1" x14ac:dyDescent="0.25">
      <c r="A78" s="1058"/>
      <c r="B78" s="1058"/>
      <c r="C78" s="1058"/>
      <c r="D78" s="1059"/>
      <c r="E78" s="1059"/>
      <c r="F78" s="1059"/>
      <c r="G78" s="1059"/>
      <c r="H78" s="1059"/>
      <c r="I78" s="1060"/>
      <c r="J78" s="1061"/>
      <c r="K78" s="1061"/>
      <c r="L78" s="1061"/>
      <c r="M78" s="1061"/>
      <c r="N78" s="1061"/>
      <c r="O78" s="1113"/>
      <c r="P78" s="1113"/>
      <c r="Q78" s="1113"/>
      <c r="R78" s="1113"/>
      <c r="S78" s="1113"/>
      <c r="T78" s="1113"/>
      <c r="U78" s="1113"/>
      <c r="V78" s="1113"/>
      <c r="W78" s="1114"/>
      <c r="X78" s="1115"/>
      <c r="Y78" s="1116"/>
      <c r="Z78" s="930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57" customFormat="1" ht="30.75" customHeight="1" x14ac:dyDescent="0.25">
      <c r="A79" s="1012">
        <v>2321</v>
      </c>
      <c r="B79" s="1068">
        <v>6121</v>
      </c>
      <c r="C79" s="1072">
        <v>7329</v>
      </c>
      <c r="D79" s="1108" t="s">
        <v>420</v>
      </c>
      <c r="E79" s="963" t="s">
        <v>36</v>
      </c>
      <c r="F79" s="367">
        <v>400</v>
      </c>
      <c r="G79" s="367">
        <v>2015</v>
      </c>
      <c r="H79" s="964">
        <v>2017</v>
      </c>
      <c r="I79" s="976">
        <f t="shared" si="2"/>
        <v>14000</v>
      </c>
      <c r="J79" s="977">
        <v>0</v>
      </c>
      <c r="K79" s="1007">
        <v>6000</v>
      </c>
      <c r="L79" s="979">
        <f t="shared" si="3"/>
        <v>8000</v>
      </c>
      <c r="M79" s="980">
        <v>0</v>
      </c>
      <c r="N79" s="981">
        <v>8000</v>
      </c>
      <c r="O79" s="982">
        <v>0</v>
      </c>
      <c r="P79" s="1007">
        <v>0</v>
      </c>
      <c r="Q79" s="1008">
        <v>0</v>
      </c>
      <c r="R79" s="982">
        <v>0</v>
      </c>
      <c r="S79" s="978">
        <v>0</v>
      </c>
      <c r="T79" s="983">
        <v>0</v>
      </c>
      <c r="U79" s="982">
        <v>0</v>
      </c>
      <c r="V79" s="978">
        <v>0</v>
      </c>
      <c r="W79" s="983">
        <v>0</v>
      </c>
      <c r="X79" s="982">
        <v>0</v>
      </c>
      <c r="Y79" s="978">
        <v>0</v>
      </c>
      <c r="Z79" s="984">
        <v>0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57" customFormat="1" ht="25.5" customHeight="1" x14ac:dyDescent="0.25">
      <c r="A80" s="1012">
        <v>2321</v>
      </c>
      <c r="B80" s="1068">
        <v>6121</v>
      </c>
      <c r="C80" s="1072">
        <v>7331</v>
      </c>
      <c r="D80" s="1108" t="s">
        <v>421</v>
      </c>
      <c r="E80" s="963" t="s">
        <v>36</v>
      </c>
      <c r="F80" s="367">
        <v>400</v>
      </c>
      <c r="G80" s="367">
        <v>2015</v>
      </c>
      <c r="H80" s="964">
        <v>2018</v>
      </c>
      <c r="I80" s="976">
        <f t="shared" si="2"/>
        <v>4709</v>
      </c>
      <c r="J80" s="977">
        <v>24</v>
      </c>
      <c r="K80" s="1007">
        <v>185</v>
      </c>
      <c r="L80" s="979">
        <f t="shared" si="3"/>
        <v>500</v>
      </c>
      <c r="M80" s="980">
        <v>0</v>
      </c>
      <c r="N80" s="981">
        <v>500</v>
      </c>
      <c r="O80" s="982">
        <v>0</v>
      </c>
      <c r="P80" s="1007">
        <v>0</v>
      </c>
      <c r="Q80" s="1008">
        <v>4000</v>
      </c>
      <c r="R80" s="982">
        <v>0</v>
      </c>
      <c r="S80" s="978">
        <v>0</v>
      </c>
      <c r="T80" s="983">
        <v>0</v>
      </c>
      <c r="U80" s="982">
        <v>0</v>
      </c>
      <c r="V80" s="978">
        <v>0</v>
      </c>
      <c r="W80" s="983">
        <v>0</v>
      </c>
      <c r="X80" s="982">
        <v>0</v>
      </c>
      <c r="Y80" s="978">
        <v>0</v>
      </c>
      <c r="Z80" s="984">
        <v>0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57" customFormat="1" ht="30.75" customHeight="1" x14ac:dyDescent="0.25">
      <c r="A81" s="1012">
        <v>2321</v>
      </c>
      <c r="B81" s="1068">
        <v>6121</v>
      </c>
      <c r="C81" s="1080">
        <v>7332</v>
      </c>
      <c r="D81" s="1104" t="s">
        <v>108</v>
      </c>
      <c r="E81" s="963" t="s">
        <v>109</v>
      </c>
      <c r="F81" s="367">
        <v>400</v>
      </c>
      <c r="G81" s="367">
        <v>2015</v>
      </c>
      <c r="H81" s="964">
        <v>2019</v>
      </c>
      <c r="I81" s="976">
        <f t="shared" si="2"/>
        <v>27968</v>
      </c>
      <c r="J81" s="977">
        <v>1518</v>
      </c>
      <c r="K81" s="1007">
        <v>450</v>
      </c>
      <c r="L81" s="979">
        <f t="shared" si="3"/>
        <v>2000</v>
      </c>
      <c r="M81" s="980">
        <v>0</v>
      </c>
      <c r="N81" s="981">
        <v>2000</v>
      </c>
      <c r="O81" s="982">
        <v>0</v>
      </c>
      <c r="P81" s="1007">
        <v>0</v>
      </c>
      <c r="Q81" s="1008">
        <v>20000</v>
      </c>
      <c r="R81" s="982">
        <v>0</v>
      </c>
      <c r="S81" s="978">
        <v>0</v>
      </c>
      <c r="T81" s="983">
        <v>4000</v>
      </c>
      <c r="U81" s="982">
        <v>0</v>
      </c>
      <c r="V81" s="978">
        <v>0</v>
      </c>
      <c r="W81" s="983">
        <v>0</v>
      </c>
      <c r="X81" s="982">
        <v>0</v>
      </c>
      <c r="Y81" s="978">
        <v>0</v>
      </c>
      <c r="Z81" s="984">
        <v>0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57" customFormat="1" ht="25.5" customHeight="1" x14ac:dyDescent="0.25">
      <c r="A82" s="1012"/>
      <c r="B82" s="1068"/>
      <c r="C82" s="1083">
        <v>7333</v>
      </c>
      <c r="D82" s="1117" t="s">
        <v>422</v>
      </c>
      <c r="E82" s="963" t="s">
        <v>397</v>
      </c>
      <c r="F82" s="367">
        <v>400</v>
      </c>
      <c r="G82" s="367">
        <v>2014</v>
      </c>
      <c r="H82" s="964">
        <v>2017</v>
      </c>
      <c r="I82" s="976">
        <f t="shared" si="2"/>
        <v>8000</v>
      </c>
      <c r="J82" s="977">
        <v>0</v>
      </c>
      <c r="K82" s="1007">
        <v>0</v>
      </c>
      <c r="L82" s="979">
        <f t="shared" si="3"/>
        <v>8000</v>
      </c>
      <c r="M82" s="980">
        <v>5000</v>
      </c>
      <c r="N82" s="981">
        <v>3000</v>
      </c>
      <c r="O82" s="982">
        <v>0</v>
      </c>
      <c r="P82" s="1007">
        <v>0</v>
      </c>
      <c r="Q82" s="1008">
        <v>0</v>
      </c>
      <c r="R82" s="982">
        <v>0</v>
      </c>
      <c r="S82" s="978">
        <v>0</v>
      </c>
      <c r="T82" s="983">
        <v>0</v>
      </c>
      <c r="U82" s="982">
        <v>0</v>
      </c>
      <c r="V82" s="978">
        <v>0</v>
      </c>
      <c r="W82" s="983">
        <v>0</v>
      </c>
      <c r="X82" s="982">
        <v>0</v>
      </c>
      <c r="Y82" s="978">
        <v>0</v>
      </c>
      <c r="Z82" s="984">
        <v>0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57" customFormat="1" ht="25.5" customHeight="1" x14ac:dyDescent="0.25">
      <c r="A83" s="1012">
        <v>2321</v>
      </c>
      <c r="B83" s="1068">
        <v>6121</v>
      </c>
      <c r="C83" s="1080">
        <v>7334</v>
      </c>
      <c r="D83" s="536" t="s">
        <v>423</v>
      </c>
      <c r="E83" s="963" t="s">
        <v>116</v>
      </c>
      <c r="F83" s="367">
        <v>400</v>
      </c>
      <c r="G83" s="367">
        <v>2013</v>
      </c>
      <c r="H83" s="964">
        <v>2017</v>
      </c>
      <c r="I83" s="976">
        <f t="shared" si="2"/>
        <v>10924</v>
      </c>
      <c r="J83" s="977">
        <v>857</v>
      </c>
      <c r="K83" s="1007">
        <v>50</v>
      </c>
      <c r="L83" s="979">
        <f t="shared" si="3"/>
        <v>10017</v>
      </c>
      <c r="M83" s="980">
        <v>6817</v>
      </c>
      <c r="N83" s="981">
        <v>3200</v>
      </c>
      <c r="O83" s="982">
        <v>0</v>
      </c>
      <c r="P83" s="1007">
        <v>0</v>
      </c>
      <c r="Q83" s="1008">
        <v>0</v>
      </c>
      <c r="R83" s="982">
        <v>0</v>
      </c>
      <c r="S83" s="978">
        <v>0</v>
      </c>
      <c r="T83" s="983">
        <v>0</v>
      </c>
      <c r="U83" s="982">
        <v>0</v>
      </c>
      <c r="V83" s="978">
        <v>0</v>
      </c>
      <c r="W83" s="983">
        <v>0</v>
      </c>
      <c r="X83" s="982">
        <v>0</v>
      </c>
      <c r="Y83" s="978">
        <v>0</v>
      </c>
      <c r="Z83" s="984">
        <v>0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57" customFormat="1" ht="25.5" customHeight="1" x14ac:dyDescent="0.25">
      <c r="A84" s="1012">
        <v>2321</v>
      </c>
      <c r="B84" s="1068">
        <v>6121</v>
      </c>
      <c r="C84" s="1080">
        <v>7335</v>
      </c>
      <c r="D84" s="536" t="s">
        <v>356</v>
      </c>
      <c r="E84" s="963" t="s">
        <v>36</v>
      </c>
      <c r="F84" s="367">
        <v>400</v>
      </c>
      <c r="G84" s="367">
        <v>2014</v>
      </c>
      <c r="H84" s="964">
        <v>2017</v>
      </c>
      <c r="I84" s="976">
        <f t="shared" si="2"/>
        <v>6764</v>
      </c>
      <c r="J84" s="977">
        <v>444</v>
      </c>
      <c r="K84" s="1007">
        <v>4300</v>
      </c>
      <c r="L84" s="979">
        <f t="shared" si="3"/>
        <v>2020</v>
      </c>
      <c r="M84" s="980">
        <v>1320</v>
      </c>
      <c r="N84" s="981">
        <v>700</v>
      </c>
      <c r="O84" s="982">
        <v>0</v>
      </c>
      <c r="P84" s="1007">
        <v>0</v>
      </c>
      <c r="Q84" s="1008">
        <v>0</v>
      </c>
      <c r="R84" s="982">
        <v>0</v>
      </c>
      <c r="S84" s="978">
        <v>0</v>
      </c>
      <c r="T84" s="983">
        <v>0</v>
      </c>
      <c r="U84" s="982">
        <v>0</v>
      </c>
      <c r="V84" s="978">
        <v>0</v>
      </c>
      <c r="W84" s="983">
        <v>0</v>
      </c>
      <c r="X84" s="982">
        <v>0</v>
      </c>
      <c r="Y84" s="978">
        <v>0</v>
      </c>
      <c r="Z84" s="984">
        <v>0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57" customFormat="1" ht="25.5" customHeight="1" x14ac:dyDescent="0.25">
      <c r="A85" s="1118">
        <v>2321</v>
      </c>
      <c r="B85" s="1119">
        <v>6121</v>
      </c>
      <c r="C85" s="1080">
        <v>7336</v>
      </c>
      <c r="D85" s="536" t="s">
        <v>424</v>
      </c>
      <c r="E85" s="366" t="s">
        <v>97</v>
      </c>
      <c r="F85" s="367">
        <v>400</v>
      </c>
      <c r="G85" s="367">
        <v>2017</v>
      </c>
      <c r="H85" s="368">
        <v>2017</v>
      </c>
      <c r="I85" s="976">
        <f t="shared" si="2"/>
        <v>3000</v>
      </c>
      <c r="J85" s="977">
        <v>0</v>
      </c>
      <c r="K85" s="1007">
        <v>0</v>
      </c>
      <c r="L85" s="979">
        <f t="shared" si="3"/>
        <v>3000</v>
      </c>
      <c r="M85" s="980">
        <v>0</v>
      </c>
      <c r="N85" s="981">
        <v>3000</v>
      </c>
      <c r="O85" s="982">
        <v>0</v>
      </c>
      <c r="P85" s="1007">
        <v>0</v>
      </c>
      <c r="Q85" s="1008">
        <v>0</v>
      </c>
      <c r="R85" s="982">
        <v>0</v>
      </c>
      <c r="S85" s="978">
        <v>0</v>
      </c>
      <c r="T85" s="983">
        <v>0</v>
      </c>
      <c r="U85" s="982">
        <v>0</v>
      </c>
      <c r="V85" s="978">
        <v>0</v>
      </c>
      <c r="W85" s="983">
        <v>0</v>
      </c>
      <c r="X85" s="982">
        <v>0</v>
      </c>
      <c r="Y85" s="978">
        <v>0</v>
      </c>
      <c r="Z85" s="984">
        <v>0</v>
      </c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57" customFormat="1" ht="33" customHeight="1" x14ac:dyDescent="0.25">
      <c r="A86" s="1118">
        <v>2321</v>
      </c>
      <c r="B86" s="1119">
        <v>6121</v>
      </c>
      <c r="C86" s="1120">
        <v>7337</v>
      </c>
      <c r="D86" s="1121" t="s">
        <v>425</v>
      </c>
      <c r="E86" s="366" t="s">
        <v>49</v>
      </c>
      <c r="F86" s="367">
        <v>400</v>
      </c>
      <c r="G86" s="367">
        <v>2015</v>
      </c>
      <c r="H86" s="368">
        <v>2017</v>
      </c>
      <c r="I86" s="976">
        <f t="shared" si="2"/>
        <v>21879</v>
      </c>
      <c r="J86" s="977">
        <v>0</v>
      </c>
      <c r="K86" s="978">
        <v>3873</v>
      </c>
      <c r="L86" s="979">
        <f t="shared" si="3"/>
        <v>18006</v>
      </c>
      <c r="M86" s="980">
        <v>6477</v>
      </c>
      <c r="N86" s="1078">
        <v>11529</v>
      </c>
      <c r="O86" s="982">
        <v>0</v>
      </c>
      <c r="P86" s="978">
        <v>0</v>
      </c>
      <c r="Q86" s="983">
        <v>0</v>
      </c>
      <c r="R86" s="982">
        <v>0</v>
      </c>
      <c r="S86" s="978">
        <v>0</v>
      </c>
      <c r="T86" s="983">
        <v>0</v>
      </c>
      <c r="U86" s="982">
        <v>0</v>
      </c>
      <c r="V86" s="978">
        <v>0</v>
      </c>
      <c r="W86" s="983">
        <v>0</v>
      </c>
      <c r="X86" s="982">
        <v>0</v>
      </c>
      <c r="Y86" s="978">
        <v>0</v>
      </c>
      <c r="Z86" s="984">
        <v>0</v>
      </c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57" customFormat="1" ht="25.5" customHeight="1" x14ac:dyDescent="0.25">
      <c r="A87" s="1118">
        <v>2321</v>
      </c>
      <c r="B87" s="1119">
        <v>6121</v>
      </c>
      <c r="C87" s="1072">
        <v>7338</v>
      </c>
      <c r="D87" s="1122" t="s">
        <v>426</v>
      </c>
      <c r="E87" s="366" t="s">
        <v>35</v>
      </c>
      <c r="F87" s="367">
        <v>400</v>
      </c>
      <c r="G87" s="367">
        <v>2016</v>
      </c>
      <c r="H87" s="368">
        <v>2017</v>
      </c>
      <c r="I87" s="976">
        <f t="shared" si="2"/>
        <v>3781</v>
      </c>
      <c r="J87" s="977">
        <v>300</v>
      </c>
      <c r="K87" s="978">
        <v>1981</v>
      </c>
      <c r="L87" s="979">
        <f t="shared" si="3"/>
        <v>1500</v>
      </c>
      <c r="M87" s="980">
        <v>0</v>
      </c>
      <c r="N87" s="981">
        <v>1500</v>
      </c>
      <c r="O87" s="982">
        <v>0</v>
      </c>
      <c r="P87" s="978">
        <v>0</v>
      </c>
      <c r="Q87" s="983">
        <v>0</v>
      </c>
      <c r="R87" s="982">
        <v>0</v>
      </c>
      <c r="S87" s="978">
        <v>0</v>
      </c>
      <c r="T87" s="983">
        <v>0</v>
      </c>
      <c r="U87" s="982">
        <v>0</v>
      </c>
      <c r="V87" s="978">
        <v>0</v>
      </c>
      <c r="W87" s="983">
        <v>0</v>
      </c>
      <c r="X87" s="982">
        <v>0</v>
      </c>
      <c r="Y87" s="978">
        <v>0</v>
      </c>
      <c r="Z87" s="984">
        <v>0</v>
      </c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57" customFormat="1" ht="25.5" customHeight="1" x14ac:dyDescent="0.25">
      <c r="A88" s="1118">
        <v>2321</v>
      </c>
      <c r="B88" s="1119">
        <v>6121</v>
      </c>
      <c r="C88" s="1083">
        <v>7339</v>
      </c>
      <c r="D88" s="1117" t="s">
        <v>427</v>
      </c>
      <c r="E88" s="366" t="s">
        <v>116</v>
      </c>
      <c r="F88" s="367">
        <v>400</v>
      </c>
      <c r="G88" s="367">
        <v>2017</v>
      </c>
      <c r="H88" s="368">
        <v>2017</v>
      </c>
      <c r="I88" s="976">
        <f t="shared" si="2"/>
        <v>2373</v>
      </c>
      <c r="J88" s="977">
        <v>273</v>
      </c>
      <c r="K88" s="978">
        <v>0</v>
      </c>
      <c r="L88" s="979">
        <f t="shared" si="3"/>
        <v>2100</v>
      </c>
      <c r="M88" s="980">
        <v>0</v>
      </c>
      <c r="N88" s="981">
        <v>2100</v>
      </c>
      <c r="O88" s="982">
        <v>0</v>
      </c>
      <c r="P88" s="978">
        <v>0</v>
      </c>
      <c r="Q88" s="983">
        <v>0</v>
      </c>
      <c r="R88" s="982">
        <v>0</v>
      </c>
      <c r="S88" s="978">
        <v>0</v>
      </c>
      <c r="T88" s="983">
        <v>0</v>
      </c>
      <c r="U88" s="982">
        <v>0</v>
      </c>
      <c r="V88" s="978">
        <v>0</v>
      </c>
      <c r="W88" s="983">
        <v>0</v>
      </c>
      <c r="X88" s="982">
        <v>0</v>
      </c>
      <c r="Y88" s="978">
        <v>0</v>
      </c>
      <c r="Z88" s="984">
        <v>0</v>
      </c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57" customFormat="1" ht="31.5" customHeight="1" x14ac:dyDescent="0.25">
      <c r="A89" s="1118">
        <v>2321</v>
      </c>
      <c r="B89" s="1119">
        <v>6121</v>
      </c>
      <c r="C89" s="1083">
        <v>7340</v>
      </c>
      <c r="D89" s="1117" t="s">
        <v>428</v>
      </c>
      <c r="E89" s="963" t="s">
        <v>36</v>
      </c>
      <c r="F89" s="367">
        <v>400</v>
      </c>
      <c r="G89" s="367">
        <v>2015</v>
      </c>
      <c r="H89" s="964">
        <v>2017</v>
      </c>
      <c r="I89" s="976">
        <f t="shared" si="2"/>
        <v>8490</v>
      </c>
      <c r="J89" s="977">
        <v>0</v>
      </c>
      <c r="K89" s="978">
        <v>8290</v>
      </c>
      <c r="L89" s="979">
        <f t="shared" si="3"/>
        <v>200</v>
      </c>
      <c r="M89" s="980">
        <v>0</v>
      </c>
      <c r="N89" s="981">
        <v>200</v>
      </c>
      <c r="O89" s="982">
        <v>0</v>
      </c>
      <c r="P89" s="1007">
        <v>0</v>
      </c>
      <c r="Q89" s="1008">
        <v>0</v>
      </c>
      <c r="R89" s="1123">
        <v>0</v>
      </c>
      <c r="S89" s="1124">
        <v>0</v>
      </c>
      <c r="T89" s="983">
        <v>0</v>
      </c>
      <c r="U89" s="1123">
        <v>0</v>
      </c>
      <c r="V89" s="1125">
        <v>0</v>
      </c>
      <c r="W89" s="1008">
        <v>0</v>
      </c>
      <c r="X89" s="1123">
        <v>0</v>
      </c>
      <c r="Y89" s="1124">
        <v>0</v>
      </c>
      <c r="Z89" s="1126">
        <v>0</v>
      </c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57" customFormat="1" ht="25.5" customHeight="1" x14ac:dyDescent="0.25">
      <c r="A90" s="1118">
        <v>2321</v>
      </c>
      <c r="B90" s="1119">
        <v>6121</v>
      </c>
      <c r="C90" s="1080">
        <v>7342</v>
      </c>
      <c r="D90" s="536" t="s">
        <v>429</v>
      </c>
      <c r="E90" s="1095" t="s">
        <v>152</v>
      </c>
      <c r="F90" s="409">
        <v>400</v>
      </c>
      <c r="G90" s="409">
        <v>2017</v>
      </c>
      <c r="H90" s="1038">
        <v>2020</v>
      </c>
      <c r="I90" s="976">
        <f t="shared" si="2"/>
        <v>5000</v>
      </c>
      <c r="J90" s="977">
        <v>0</v>
      </c>
      <c r="K90" s="978">
        <v>0</v>
      </c>
      <c r="L90" s="979">
        <f t="shared" si="3"/>
        <v>1000</v>
      </c>
      <c r="M90" s="980">
        <v>0</v>
      </c>
      <c r="N90" s="981">
        <v>1000</v>
      </c>
      <c r="O90" s="982">
        <v>0</v>
      </c>
      <c r="P90" s="978">
        <v>0</v>
      </c>
      <c r="Q90" s="983">
        <v>1000</v>
      </c>
      <c r="R90" s="982">
        <v>0</v>
      </c>
      <c r="S90" s="978">
        <v>0</v>
      </c>
      <c r="T90" s="983">
        <v>1000</v>
      </c>
      <c r="U90" s="982">
        <v>0</v>
      </c>
      <c r="V90" s="978">
        <v>0</v>
      </c>
      <c r="W90" s="983">
        <v>1000</v>
      </c>
      <c r="X90" s="982">
        <v>0</v>
      </c>
      <c r="Y90" s="978">
        <v>0</v>
      </c>
      <c r="Z90" s="984">
        <v>1000</v>
      </c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57" customFormat="1" ht="25.5" customHeight="1" x14ac:dyDescent="0.25">
      <c r="A91" s="1118">
        <v>2321</v>
      </c>
      <c r="B91" s="1119">
        <v>6121</v>
      </c>
      <c r="C91" s="1083">
        <v>7344</v>
      </c>
      <c r="D91" s="1117" t="s">
        <v>430</v>
      </c>
      <c r="E91" s="366" t="s">
        <v>84</v>
      </c>
      <c r="F91" s="367">
        <v>400</v>
      </c>
      <c r="G91" s="367">
        <v>2017</v>
      </c>
      <c r="H91" s="368">
        <v>2018</v>
      </c>
      <c r="I91" s="976">
        <f t="shared" si="2"/>
        <v>3144</v>
      </c>
      <c r="J91" s="977">
        <v>144</v>
      </c>
      <c r="K91" s="978">
        <v>0</v>
      </c>
      <c r="L91" s="979">
        <f t="shared" si="3"/>
        <v>1500</v>
      </c>
      <c r="M91" s="980">
        <v>0</v>
      </c>
      <c r="N91" s="981">
        <v>1500</v>
      </c>
      <c r="O91" s="982">
        <v>0</v>
      </c>
      <c r="P91" s="978">
        <v>0</v>
      </c>
      <c r="Q91" s="983">
        <v>1500</v>
      </c>
      <c r="R91" s="982">
        <v>0</v>
      </c>
      <c r="S91" s="978">
        <v>0</v>
      </c>
      <c r="T91" s="983">
        <v>0</v>
      </c>
      <c r="U91" s="982">
        <v>0</v>
      </c>
      <c r="V91" s="978">
        <v>0</v>
      </c>
      <c r="W91" s="983">
        <v>0</v>
      </c>
      <c r="X91" s="982">
        <v>0</v>
      </c>
      <c r="Y91" s="978">
        <v>0</v>
      </c>
      <c r="Z91" s="984">
        <v>0</v>
      </c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57" customFormat="1" ht="25.5" customHeight="1" x14ac:dyDescent="0.25">
      <c r="A92" s="1118">
        <v>2321</v>
      </c>
      <c r="B92" s="1119">
        <v>6121</v>
      </c>
      <c r="C92" s="1083">
        <v>7345</v>
      </c>
      <c r="D92" s="1117" t="s">
        <v>431</v>
      </c>
      <c r="E92" s="366" t="s">
        <v>84</v>
      </c>
      <c r="F92" s="367">
        <v>400</v>
      </c>
      <c r="G92" s="367">
        <v>2017</v>
      </c>
      <c r="H92" s="368">
        <v>2017</v>
      </c>
      <c r="I92" s="976">
        <f t="shared" si="2"/>
        <v>2786</v>
      </c>
      <c r="J92" s="977">
        <v>286</v>
      </c>
      <c r="K92" s="978">
        <v>0</v>
      </c>
      <c r="L92" s="979">
        <f t="shared" si="3"/>
        <v>2500</v>
      </c>
      <c r="M92" s="980">
        <v>0</v>
      </c>
      <c r="N92" s="981">
        <v>2500</v>
      </c>
      <c r="O92" s="982">
        <v>0</v>
      </c>
      <c r="P92" s="978">
        <v>0</v>
      </c>
      <c r="Q92" s="983">
        <v>0</v>
      </c>
      <c r="R92" s="982">
        <v>0</v>
      </c>
      <c r="S92" s="978">
        <v>0</v>
      </c>
      <c r="T92" s="983">
        <v>0</v>
      </c>
      <c r="U92" s="982">
        <v>0</v>
      </c>
      <c r="V92" s="978">
        <v>0</v>
      </c>
      <c r="W92" s="983">
        <v>0</v>
      </c>
      <c r="X92" s="982">
        <v>0</v>
      </c>
      <c r="Y92" s="978">
        <v>0</v>
      </c>
      <c r="Z92" s="984">
        <v>0</v>
      </c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57" customFormat="1" ht="25.5" customHeight="1" x14ac:dyDescent="0.25">
      <c r="A93" s="1118">
        <v>2321</v>
      </c>
      <c r="B93" s="1119">
        <v>6121</v>
      </c>
      <c r="C93" s="1083">
        <v>7346</v>
      </c>
      <c r="D93" s="1117" t="s">
        <v>359</v>
      </c>
      <c r="E93" s="366" t="s">
        <v>105</v>
      </c>
      <c r="F93" s="367">
        <v>400</v>
      </c>
      <c r="G93" s="367">
        <v>2017</v>
      </c>
      <c r="H93" s="368">
        <v>2018</v>
      </c>
      <c r="I93" s="976">
        <f>J93+K93+L93+SUM(Q93:Z93)</f>
        <v>20533</v>
      </c>
      <c r="J93" s="977">
        <v>533</v>
      </c>
      <c r="K93" s="978">
        <v>0</v>
      </c>
      <c r="L93" s="979">
        <f>M93+N93+O93+P93</f>
        <v>1000</v>
      </c>
      <c r="M93" s="980">
        <v>0</v>
      </c>
      <c r="N93" s="981">
        <v>1000</v>
      </c>
      <c r="O93" s="982">
        <v>0</v>
      </c>
      <c r="P93" s="978">
        <v>0</v>
      </c>
      <c r="Q93" s="983">
        <v>19000</v>
      </c>
      <c r="R93" s="982">
        <v>0</v>
      </c>
      <c r="S93" s="978">
        <v>0</v>
      </c>
      <c r="T93" s="983">
        <v>0</v>
      </c>
      <c r="U93" s="982">
        <v>0</v>
      </c>
      <c r="V93" s="978">
        <v>0</v>
      </c>
      <c r="W93" s="983">
        <v>0</v>
      </c>
      <c r="X93" s="982">
        <v>0</v>
      </c>
      <c r="Y93" s="978">
        <v>0</v>
      </c>
      <c r="Z93" s="984">
        <v>0</v>
      </c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57" customFormat="1" ht="25.5" customHeight="1" x14ac:dyDescent="0.25">
      <c r="A94" s="1118">
        <v>2321</v>
      </c>
      <c r="B94" s="1119">
        <v>6121</v>
      </c>
      <c r="C94" s="1083">
        <v>7347</v>
      </c>
      <c r="D94" s="1117" t="s">
        <v>432</v>
      </c>
      <c r="E94" s="1095" t="s">
        <v>36</v>
      </c>
      <c r="F94" s="409">
        <v>400</v>
      </c>
      <c r="G94" s="409">
        <v>2016</v>
      </c>
      <c r="H94" s="1038">
        <v>2017</v>
      </c>
      <c r="I94" s="976">
        <f t="shared" si="2"/>
        <v>2897</v>
      </c>
      <c r="J94" s="977">
        <v>297</v>
      </c>
      <c r="K94" s="978">
        <v>0</v>
      </c>
      <c r="L94" s="979">
        <f t="shared" si="3"/>
        <v>2600</v>
      </c>
      <c r="M94" s="980">
        <v>0</v>
      </c>
      <c r="N94" s="981">
        <v>2600</v>
      </c>
      <c r="O94" s="982">
        <v>0</v>
      </c>
      <c r="P94" s="978">
        <v>0</v>
      </c>
      <c r="Q94" s="983">
        <v>0</v>
      </c>
      <c r="R94" s="982">
        <v>0</v>
      </c>
      <c r="S94" s="978">
        <v>0</v>
      </c>
      <c r="T94" s="983">
        <v>0</v>
      </c>
      <c r="U94" s="982">
        <v>0</v>
      </c>
      <c r="V94" s="978">
        <v>0</v>
      </c>
      <c r="W94" s="983">
        <v>0</v>
      </c>
      <c r="X94" s="982">
        <v>0</v>
      </c>
      <c r="Y94" s="978">
        <v>0</v>
      </c>
      <c r="Z94" s="98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57" customFormat="1" ht="31.5" customHeight="1" x14ac:dyDescent="0.25">
      <c r="A95" s="1118">
        <v>2321</v>
      </c>
      <c r="B95" s="1119">
        <v>6121</v>
      </c>
      <c r="C95" s="1083">
        <v>7348</v>
      </c>
      <c r="D95" s="1127" t="s">
        <v>433</v>
      </c>
      <c r="E95" s="366" t="s">
        <v>335</v>
      </c>
      <c r="F95" s="367">
        <v>400</v>
      </c>
      <c r="G95" s="367">
        <v>2016</v>
      </c>
      <c r="H95" s="368">
        <v>2017</v>
      </c>
      <c r="I95" s="976">
        <f t="shared" si="2"/>
        <v>11300</v>
      </c>
      <c r="J95" s="977">
        <v>0</v>
      </c>
      <c r="K95" s="978">
        <v>0</v>
      </c>
      <c r="L95" s="979">
        <f t="shared" si="3"/>
        <v>6300</v>
      </c>
      <c r="M95" s="980">
        <v>0</v>
      </c>
      <c r="N95" s="981">
        <v>6300</v>
      </c>
      <c r="O95" s="982">
        <v>0</v>
      </c>
      <c r="P95" s="978">
        <v>0</v>
      </c>
      <c r="Q95" s="983">
        <v>5000</v>
      </c>
      <c r="R95" s="982">
        <v>0</v>
      </c>
      <c r="S95" s="978">
        <v>0</v>
      </c>
      <c r="T95" s="983">
        <v>0</v>
      </c>
      <c r="U95" s="982">
        <v>0</v>
      </c>
      <c r="V95" s="978">
        <v>0</v>
      </c>
      <c r="W95" s="983">
        <v>0</v>
      </c>
      <c r="X95" s="982">
        <v>0</v>
      </c>
      <c r="Y95" s="978">
        <v>0</v>
      </c>
      <c r="Z95" s="984">
        <v>0</v>
      </c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057" customFormat="1" ht="34.5" customHeight="1" thickBot="1" x14ac:dyDescent="0.3">
      <c r="A96" s="1118">
        <v>2321</v>
      </c>
      <c r="B96" s="1119">
        <v>6121</v>
      </c>
      <c r="C96" s="1128">
        <v>7349</v>
      </c>
      <c r="D96" s="1129" t="s">
        <v>434</v>
      </c>
      <c r="E96" s="366" t="s">
        <v>38</v>
      </c>
      <c r="F96" s="367">
        <v>400</v>
      </c>
      <c r="G96" s="367">
        <v>2010</v>
      </c>
      <c r="H96" s="368">
        <v>2018</v>
      </c>
      <c r="I96" s="1000">
        <f t="shared" si="2"/>
        <v>15700</v>
      </c>
      <c r="J96" s="977">
        <v>828</v>
      </c>
      <c r="K96" s="978">
        <v>0</v>
      </c>
      <c r="L96" s="979">
        <f t="shared" si="3"/>
        <v>2000</v>
      </c>
      <c r="M96" s="980">
        <v>0</v>
      </c>
      <c r="N96" s="981">
        <v>2000</v>
      </c>
      <c r="O96" s="1130">
        <v>0</v>
      </c>
      <c r="P96" s="1131">
        <v>0</v>
      </c>
      <c r="Q96" s="1132">
        <v>12872</v>
      </c>
      <c r="R96" s="982">
        <v>0</v>
      </c>
      <c r="S96" s="978">
        <v>0</v>
      </c>
      <c r="T96" s="983">
        <v>0</v>
      </c>
      <c r="U96" s="982">
        <v>0</v>
      </c>
      <c r="V96" s="978">
        <v>0</v>
      </c>
      <c r="W96" s="983">
        <v>0</v>
      </c>
      <c r="X96" s="982">
        <v>0</v>
      </c>
      <c r="Y96" s="978">
        <v>0</v>
      </c>
      <c r="Z96" s="984">
        <v>0</v>
      </c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057" customFormat="1" ht="26.25" customHeight="1" thickBot="1" x14ac:dyDescent="0.3">
      <c r="A97" s="1133"/>
      <c r="B97" s="1133"/>
      <c r="C97" s="1134"/>
      <c r="D97" s="1284" t="s">
        <v>435</v>
      </c>
      <c r="E97" s="1285"/>
      <c r="F97" s="1285"/>
      <c r="G97" s="1285"/>
      <c r="H97" s="1285"/>
      <c r="I97" s="1046">
        <f t="shared" ref="I97:Z97" si="4">SUM(I12:I96)</f>
        <v>3849677</v>
      </c>
      <c r="J97" s="1047">
        <f t="shared" si="4"/>
        <v>497247</v>
      </c>
      <c r="K97" s="1048">
        <f t="shared" si="4"/>
        <v>320383</v>
      </c>
      <c r="L97" s="1049">
        <f t="shared" si="4"/>
        <v>470897</v>
      </c>
      <c r="M97" s="1050">
        <f t="shared" si="4"/>
        <v>59854</v>
      </c>
      <c r="N97" s="1051">
        <f t="shared" si="4"/>
        <v>358232</v>
      </c>
      <c r="O97" s="1052">
        <f t="shared" si="4"/>
        <v>52811</v>
      </c>
      <c r="P97" s="1048">
        <f t="shared" si="4"/>
        <v>0</v>
      </c>
      <c r="Q97" s="1053">
        <f t="shared" si="4"/>
        <v>914192</v>
      </c>
      <c r="R97" s="1052">
        <f t="shared" si="4"/>
        <v>69000</v>
      </c>
      <c r="S97" s="1054">
        <f t="shared" si="4"/>
        <v>0</v>
      </c>
      <c r="T97" s="1055">
        <f t="shared" si="4"/>
        <v>703404</v>
      </c>
      <c r="U97" s="1052">
        <f t="shared" si="4"/>
        <v>107000</v>
      </c>
      <c r="V97" s="1048">
        <f t="shared" si="4"/>
        <v>0</v>
      </c>
      <c r="W97" s="1053">
        <f t="shared" si="4"/>
        <v>328874</v>
      </c>
      <c r="X97" s="1052">
        <f t="shared" si="4"/>
        <v>60000</v>
      </c>
      <c r="Y97" s="1054">
        <f t="shared" si="4"/>
        <v>0</v>
      </c>
      <c r="Z97" s="1056">
        <f t="shared" si="4"/>
        <v>378680</v>
      </c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057" customFormat="1" ht="15.75" customHeight="1" x14ac:dyDescent="0.25">
      <c r="A98" s="1058"/>
      <c r="B98" s="1058"/>
      <c r="C98" s="1058"/>
      <c r="D98" s="1059"/>
      <c r="E98" s="1059"/>
      <c r="F98" s="1059"/>
      <c r="G98" s="1059"/>
      <c r="H98" s="1059"/>
      <c r="I98" s="1060"/>
      <c r="J98" s="1061"/>
      <c r="K98" s="1061"/>
      <c r="L98" s="1061"/>
      <c r="M98" s="1061"/>
      <c r="N98" s="1061"/>
      <c r="O98" s="1113"/>
      <c r="P98" s="1113"/>
      <c r="Q98" s="1113"/>
      <c r="R98" s="1113"/>
      <c r="S98" s="1113"/>
      <c r="T98" s="1113"/>
      <c r="U98" s="1113"/>
      <c r="V98" s="1113"/>
      <c r="W98" s="1114"/>
      <c r="X98" s="1115"/>
      <c r="Y98" s="1116"/>
      <c r="Z98" s="1135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063" customFormat="1" ht="21.75" customHeight="1" x14ac:dyDescent="0.25">
      <c r="A99" s="5"/>
      <c r="B99" s="5"/>
      <c r="C99" s="5"/>
      <c r="D99" s="1062"/>
      <c r="O99" s="1136"/>
      <c r="P99" s="1136"/>
      <c r="Q99" s="1136"/>
      <c r="R99" s="1136"/>
      <c r="S99" s="1136"/>
      <c r="T99" s="1136"/>
      <c r="U99" s="1136"/>
      <c r="V99" s="1136"/>
      <c r="W99" s="1136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063" customFormat="1" ht="21.75" customHeight="1" x14ac:dyDescent="0.2">
      <c r="A100" s="5"/>
      <c r="B100" s="5"/>
      <c r="C100" s="5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063" customFormat="1" ht="21.75" customHeight="1" x14ac:dyDescent="0.2">
      <c r="A101" s="5"/>
      <c r="B101" s="5"/>
      <c r="C101" s="5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063" customFormat="1" ht="21.75" customHeight="1" x14ac:dyDescent="0.2">
      <c r="A102" s="5"/>
      <c r="B102" s="5"/>
      <c r="C102" s="5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063" customFormat="1" ht="21.75" customHeight="1" x14ac:dyDescent="0.2">
      <c r="E103"/>
      <c r="F103"/>
      <c r="G103"/>
      <c r="H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063" customFormat="1" ht="21.75" customHeight="1" x14ac:dyDescent="0.2">
      <c r="E104"/>
      <c r="F104"/>
      <c r="G104"/>
      <c r="H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063" customFormat="1" ht="21.75" customHeight="1" x14ac:dyDescent="0.2">
      <c r="E105"/>
      <c r="F105"/>
      <c r="G105"/>
      <c r="H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ht="21.75" customHeight="1" x14ac:dyDescent="0.2">
      <c r="A106" s="1063"/>
      <c r="B106" s="1063"/>
      <c r="C106" s="1063"/>
      <c r="D106" s="1063"/>
      <c r="I106" s="1063"/>
      <c r="J106" s="1063"/>
      <c r="K106" s="1063"/>
      <c r="L106" s="1063"/>
      <c r="M106" s="1063"/>
      <c r="N106" s="1063"/>
    </row>
    <row r="107" spans="1:42" ht="21.75" customHeight="1" x14ac:dyDescent="0.2">
      <c r="A107" s="1063"/>
      <c r="B107" s="1063"/>
      <c r="C107" s="1063"/>
      <c r="D107" s="1063"/>
    </row>
    <row r="108" spans="1:42" ht="21.75" customHeight="1" x14ac:dyDescent="0.2">
      <c r="A108" s="1063"/>
      <c r="B108" s="1063"/>
      <c r="C108" s="1063"/>
    </row>
    <row r="109" spans="1:42" ht="21.75" customHeight="1" x14ac:dyDescent="0.2">
      <c r="A109" s="1063"/>
      <c r="B109" s="1063"/>
      <c r="C109" s="1063"/>
    </row>
    <row r="110" spans="1:42" ht="21.75" customHeight="1" x14ac:dyDescent="0.2">
      <c r="A110" s="1063"/>
      <c r="B110" s="1063"/>
      <c r="C110" s="1063"/>
    </row>
    <row r="111" spans="1:42" ht="21.75" customHeight="1" x14ac:dyDescent="0.2"/>
    <row r="112" spans="1:4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</sheetData>
  <sheetProtection selectLockedCells="1" selectUnlockedCells="1"/>
  <mergeCells count="25">
    <mergeCell ref="D1:Z1"/>
    <mergeCell ref="C8:C10"/>
    <mergeCell ref="D8:D10"/>
    <mergeCell ref="E8:E10"/>
    <mergeCell ref="F8:F10"/>
    <mergeCell ref="G8:H8"/>
    <mergeCell ref="I8:I10"/>
    <mergeCell ref="M8:P8"/>
    <mergeCell ref="Q8:Y8"/>
    <mergeCell ref="Z8:Z10"/>
    <mergeCell ref="T9:V9"/>
    <mergeCell ref="W9:Y9"/>
    <mergeCell ref="P9:P10"/>
    <mergeCell ref="Q9:S9"/>
    <mergeCell ref="A9:A10"/>
    <mergeCell ref="B9:B10"/>
    <mergeCell ref="G9:G10"/>
    <mergeCell ref="H9:H10"/>
    <mergeCell ref="J9:J10"/>
    <mergeCell ref="D97:H97"/>
    <mergeCell ref="L9:L10"/>
    <mergeCell ref="M9:M10"/>
    <mergeCell ref="N9:N10"/>
    <mergeCell ref="O9:O10"/>
    <mergeCell ref="K9:K10"/>
  </mergeCells>
  <pageMargins left="0.70833333333333337" right="0.70833333333333337" top="0.78749999999999998" bottom="0.78749999999999998" header="0.51180555555555551" footer="0.51180555555555551"/>
  <pageSetup paperSize="8" scale="72" firstPageNumber="0" fitToHeight="0" orientation="landscape" r:id="rId1"/>
  <headerFooter alignWithMargins="0"/>
  <rowBreaks count="2" manualBreakCount="2">
    <brk id="38" min="2" max="25" man="1"/>
    <brk id="77" min="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SUMÁŘ DLE §</vt:lpstr>
      <vt:lpstr>PODLE ORJ</vt:lpstr>
      <vt:lpstr>Příloha B Pitná voda</vt:lpstr>
      <vt:lpstr>Příloha C kanalizace</vt:lpstr>
      <vt:lpstr>'Příloha B Pitná voda'!Názvy_tisku</vt:lpstr>
      <vt:lpstr>'PODLE ORJ'!Oblast_tisku</vt:lpstr>
      <vt:lpstr>'Příloha B Pitná voda'!Oblast_tisku</vt:lpstr>
      <vt:lpstr>'Příloha C kanalizace'!Oblast_tisku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Korpasová Kateřina</dc:creator>
  <cp:lastModifiedBy>WHO</cp:lastModifiedBy>
  <cp:lastPrinted>2016-11-10T11:09:40Z</cp:lastPrinted>
  <dcterms:created xsi:type="dcterms:W3CDTF">2016-10-27T05:04:04Z</dcterms:created>
  <dcterms:modified xsi:type="dcterms:W3CDTF">2016-11-28T14:35:54Z</dcterms:modified>
</cp:coreProperties>
</file>