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285" activeTab="0"/>
  </bookViews>
  <sheets>
    <sheet name="Rozpočtový výhled 2019-2021" sheetId="1" r:id="rId1"/>
    <sheet name="Dluhová služba SMO 2019-2028 " sheetId="2" state="hidden" r:id="rId2"/>
    <sheet name="Legenda" sheetId="3" state="hidden" r:id="rId3"/>
  </sheets>
  <definedNames/>
  <calcPr fullCalcOnLoad="1"/>
</workbook>
</file>

<file path=xl/sharedStrings.xml><?xml version="1.0" encoding="utf-8"?>
<sst xmlns="http://schemas.openxmlformats.org/spreadsheetml/2006/main" count="128" uniqueCount="98">
  <si>
    <t>Daňové příjmy</t>
  </si>
  <si>
    <t>Nedaňové příjmy</t>
  </si>
  <si>
    <t>Přijaté dotace</t>
  </si>
  <si>
    <t>Kapitálové příjmy</t>
  </si>
  <si>
    <t>Splátky dluhodobých půjček</t>
  </si>
  <si>
    <t>Financování celkem</t>
  </si>
  <si>
    <t xml:space="preserve"> </t>
  </si>
  <si>
    <t>Celkové zdroje</t>
  </si>
  <si>
    <t>z toho: Daň z příjmů fyzických osob ze závislé činnosti</t>
  </si>
  <si>
    <t xml:space="preserve">           Daň z příjmů fyzických osob ze SVČ</t>
  </si>
  <si>
    <t xml:space="preserve">           Daň z příjmů fyzických osob z kapitál. Výnosů</t>
  </si>
  <si>
    <t xml:space="preserve">           Daň z příjmů právnických osob</t>
  </si>
  <si>
    <t xml:space="preserve">           Daň z přidané hodnoty</t>
  </si>
  <si>
    <t xml:space="preserve">           Ostatní daňové příjmy</t>
  </si>
  <si>
    <t>Změna stavu prostředků na bankovních účtech</t>
  </si>
  <si>
    <t>v tis. Kč</t>
  </si>
  <si>
    <t>jistina</t>
  </si>
  <si>
    <t>úrok</t>
  </si>
  <si>
    <t>Hypoteční úvěr</t>
  </si>
  <si>
    <t xml:space="preserve">           Odvod z loterií a VHP</t>
  </si>
  <si>
    <t>Závazek</t>
  </si>
  <si>
    <t>Úvěr EIB 1. tranše 2009</t>
  </si>
  <si>
    <t>Úvěr EIB 2. tranše 2010</t>
  </si>
  <si>
    <t>Úvěr EIB 3. tranše 2011</t>
  </si>
  <si>
    <t>Úvěr EIB 4. tranše 2012</t>
  </si>
  <si>
    <t>Úvěr EIB 5. tranše 2012</t>
  </si>
  <si>
    <t>Úvěr EIB 6. tranše 2013</t>
  </si>
  <si>
    <t>CELKEM  magistrát</t>
  </si>
  <si>
    <t>Úvěr pro městský obvod Vítkovice</t>
  </si>
  <si>
    <t>Celkem za SMO</t>
  </si>
  <si>
    <t>CELKEM  obvody</t>
  </si>
  <si>
    <t>Dotace</t>
  </si>
  <si>
    <t xml:space="preserve">Kapitálové příjmy </t>
  </si>
  <si>
    <t>jsou odvozeny z reálných drobných prodejů nemovitého majetku (bez velkých prodejů, které se nedají predikovat)</t>
  </si>
  <si>
    <t>splátky dlouhodobých půjček vycházejí z dluhové služby (list dluhová služba - splátky jistin v jednotlivých letech)</t>
  </si>
  <si>
    <r>
      <rPr>
        <b/>
        <sz val="10"/>
        <rFont val="Arial"/>
        <family val="2"/>
      </rPr>
      <t>nedaňové příjmy</t>
    </r>
    <r>
      <rPr>
        <sz val="10"/>
        <rFont val="Arial"/>
        <family val="0"/>
      </rPr>
      <t>, pokud nebudou nějaké mimořádné příjmy formou vratek předfinancování a návratných finančních výpomocí (to se nedá predikovat)</t>
    </r>
  </si>
  <si>
    <r>
      <t xml:space="preserve">týka se </t>
    </r>
    <r>
      <rPr>
        <b/>
        <sz val="10"/>
        <rFont val="Arial"/>
        <family val="2"/>
      </rPr>
      <t>daně z příjmů fyzických osob se závislé činnosti</t>
    </r>
  </si>
  <si>
    <r>
      <rPr>
        <b/>
        <sz val="10"/>
        <rFont val="Arial"/>
        <family val="2"/>
      </rPr>
      <t>Kapitálové výdaje</t>
    </r>
    <r>
      <rPr>
        <sz val="10"/>
        <rFont val="Arial"/>
        <family val="2"/>
      </rPr>
      <t xml:space="preserve"> jsou rozdílem mezi celkovými zdroji a běžnými výdaji</t>
    </r>
  </si>
  <si>
    <t xml:space="preserve">Úvěr pro městský obvod Moravská Ostrava a Přívoz </t>
  </si>
  <si>
    <t>změna stavu na bankovních účtech je odhadována dle převodů odboru investic a fondu pro městskou nemocnici, koncertní halu a rezervy pro strategické investice SMO</t>
  </si>
  <si>
    <t>Aktuální predikce</t>
  </si>
  <si>
    <t>Minulá predikce</t>
  </si>
  <si>
    <t>Spotřeba domácností</t>
  </si>
  <si>
    <t>Tvorba hrubého fixního kapitálu</t>
  </si>
  <si>
    <t>Příspěvek změny zásob k růstu HDP</t>
  </si>
  <si>
    <t>Deflátor HDP</t>
  </si>
  <si>
    <t>Průměrná míra inflace</t>
  </si>
  <si>
    <t>Saldo běžného účtu</t>
  </si>
  <si>
    <t>.</t>
  </si>
  <si>
    <t>Dlouhodobé úrokové sazby</t>
  </si>
  <si>
    <t>dotace jsou odvozeny z přiznané výše souhrného dotačního vztahu pro následující období (zohledňují změny pracovních úvazků na přenesenou působnost mezi MMO a MO)</t>
  </si>
  <si>
    <t>Spotřeba vládních institucí</t>
  </si>
  <si>
    <t>Příspěvek čistých vývozů k růstu HDP</t>
  </si>
  <si>
    <t>Zaměstnanost (VŠPS)</t>
  </si>
  <si>
    <t>Míra nezaměstnanosti (VŠPS)</t>
  </si>
  <si>
    <t>Objem mezd a platů (dom. koncept)</t>
  </si>
  <si>
    <t>Běžné výdaje</t>
  </si>
  <si>
    <r>
      <t>Kapitálové výdaje celkem</t>
    </r>
    <r>
      <rPr>
        <sz val="10"/>
        <rFont val="Arial"/>
        <family val="2"/>
      </rPr>
      <t xml:space="preserve"> (včetně převodů)</t>
    </r>
  </si>
  <si>
    <r>
      <t xml:space="preserve">Příjmy celkem </t>
    </r>
    <r>
      <rPr>
        <sz val="10"/>
        <rFont val="Arial"/>
        <family val="2"/>
      </rPr>
      <t>(po konsolidaci o částku 37 216 *)</t>
    </r>
  </si>
  <si>
    <t>* konsolidace příjmů a výdajů o sociální fondy magistrátu města Ostravy a městské policie Ostrava</t>
  </si>
  <si>
    <r>
      <t xml:space="preserve">Běžné výdaje celkem </t>
    </r>
    <r>
      <rPr>
        <sz val="10"/>
        <rFont val="Arial"/>
        <family val="2"/>
      </rPr>
      <t>(po konsolidaci *)</t>
    </r>
  </si>
  <si>
    <t>Rrůst mezd 2020</t>
  </si>
  <si>
    <t>Růst HDP 2020</t>
  </si>
  <si>
    <t>Inflace 2020</t>
  </si>
  <si>
    <r>
      <t xml:space="preserve">týká se ostatních </t>
    </r>
    <r>
      <rPr>
        <b/>
        <sz val="10"/>
        <rFont val="Arial"/>
        <family val="2"/>
      </rPr>
      <t>sdílených daní s výjimkou DPH, kde musíme připočíst změnu daňového řádu, prodloužení vrátky DPH z 30 na 45 dní - efekt pro Ostravu 170 mil:kč</t>
    </r>
  </si>
  <si>
    <t xml:space="preserve"> žádného makroekonomického indikátoru</t>
  </si>
  <si>
    <r>
      <rPr>
        <b/>
        <sz val="10"/>
        <rFont val="Arial"/>
        <family val="2"/>
      </rPr>
      <t>U OSVČ zvýšení výdajových paušálů - efekt pro Ostravu -10 mil.Kč.</t>
    </r>
    <r>
      <rPr>
        <sz val="10"/>
        <rFont val="Arial"/>
        <family val="2"/>
      </rPr>
      <t>Ostatní daňové příjmy vycházejí z aktuální skutečnosti, místní ani správní poplatky nejsou valorizovány na základě</t>
    </r>
  </si>
  <si>
    <t>Přijetí externího úvěrového zdroje</t>
  </si>
  <si>
    <t>Rozpočtový výhled je navržen včetně přijetí externích zdrojů financování v letech 2020-2021 ve výši 1,5 mld. Kč</t>
  </si>
  <si>
    <t xml:space="preserve">Dluhová služba za SMO v letech 2019 - 2028 </t>
  </si>
  <si>
    <t>splatnost</t>
  </si>
  <si>
    <t>Úvěr EIB 1. tranše 2020</t>
  </si>
  <si>
    <t>Úvěr EIB 2. tranše 2021</t>
  </si>
  <si>
    <t>Úvěr pro městský obvod Poruba</t>
  </si>
  <si>
    <t>Úvěr pro městský obvod Slezská</t>
  </si>
  <si>
    <t>Úvěr pro městský obvod Mariánské Hory, 70 mil.</t>
  </si>
  <si>
    <t>Úvěr pro městský obvod Ostrava-Jih, 100 mil.</t>
  </si>
  <si>
    <t>Úvěr pro městský obvod Mariánské Hory, 20 mil.</t>
  </si>
  <si>
    <t>Celkem v roce</t>
  </si>
  <si>
    <t>predikce čerpání</t>
  </si>
  <si>
    <t>čerpán v roce 2019</t>
  </si>
  <si>
    <t>k 31.12.2019</t>
  </si>
  <si>
    <t>k 31.12.2020</t>
  </si>
  <si>
    <t>k 31.12.2021</t>
  </si>
  <si>
    <t>Predikce přijetí úvěru z EIB ve výši 1,5 mld. Kč</t>
  </si>
  <si>
    <t>splátka</t>
  </si>
  <si>
    <t>10 let</t>
  </si>
  <si>
    <t xml:space="preserve">od roku </t>
  </si>
  <si>
    <t>Nominální hrubý domácí produkt</t>
  </si>
  <si>
    <t>Reálný hrubý domácí produkt</t>
  </si>
  <si>
    <t>Saldo sektoru vládních institucí</t>
  </si>
  <si>
    <t>Předpoklady:</t>
  </si>
  <si>
    <t>Měnový kurz CZK/EUR</t>
  </si>
  <si>
    <r>
      <t xml:space="preserve">Růst </t>
    </r>
    <r>
      <rPr>
        <b/>
        <sz val="10"/>
        <rFont val="Arial"/>
        <family val="2"/>
      </rPr>
      <t xml:space="preserve">daňových příjmů </t>
    </r>
    <r>
      <rPr>
        <sz val="10"/>
        <rFont val="Arial"/>
        <family val="0"/>
      </rPr>
      <t>v letech 2019-2021 vychází z makroekonomické predikce MF za 4Q 2019 - indikátory pro rok 2020</t>
    </r>
  </si>
  <si>
    <t>Pro vývoj běžných výdajů je rozhodující vývoj inflace a růstu mezd (5,9+1,6)/2 = 3,75</t>
  </si>
  <si>
    <t>Hlavní makroekonomické indikátory - Predikce MF, červenec 2019</t>
  </si>
  <si>
    <t>Střednědobý výhled rozpočtu statutárního města Ostravy na roky 2021 - 2023</t>
  </si>
  <si>
    <t>(bez městských obvodů)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</si>
</sst>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(* #,##0_);_(* \(#,##0\);_(* &quot;-&quot;_);_(@_)"/>
    <numFmt numFmtId="171" formatCode="_(&quot;$&quot;* #,##0_);_(&quot;$&quot;* \(#,##0\);_(&quot;$&quot;* &quot;-&quot;_);_(@_)"/>
    <numFmt numFmtId="172" formatCode="0.000"/>
    <numFmt numFmtId="173" formatCode="###0.0"/>
    <numFmt numFmtId="174" formatCode="###0.00"/>
    <numFmt numFmtId="175" formatCode="0.0000"/>
    <numFmt numFmtId="176" formatCode="#,##0.0"/>
    <numFmt numFmtId="177" formatCode="mmmm\ yyyy"/>
    <numFmt numFmtId="178" formatCode="m/yy"/>
    <numFmt numFmtId="179" formatCode="General_)"/>
    <numFmt numFmtId="180" formatCode="0.0_)"/>
    <numFmt numFmtId="181" formatCode="m\o\n\th\ d\,\ \y\y\y\y"/>
    <numFmt numFmtId="182" formatCode="0.00_)"/>
    <numFmt numFmtId="183" formatCode="0_)"/>
    <numFmt numFmtId="184" formatCode="&quot;$&quot;#,##0\ ;\(&quot;$&quot;#,##0\)"/>
    <numFmt numFmtId="185" formatCode="\$#,##0\ ;\(\$#,##0\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0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2"/>
    </font>
    <font>
      <sz val="1"/>
      <color indexed="8"/>
      <name val="Courier"/>
      <family val="1"/>
    </font>
    <font>
      <sz val="11"/>
      <name val="Arial"/>
      <family val="2"/>
    </font>
    <font>
      <sz val="12"/>
      <name val="Courier"/>
      <family val="3"/>
    </font>
    <font>
      <b/>
      <sz val="18"/>
      <name val="Arial CE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49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rgb="FF417D95"/>
      <name val="Calibri"/>
      <family val="2"/>
    </font>
    <font>
      <u val="single"/>
      <sz val="10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 CE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49999898672104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medium"/>
      <right/>
      <top style="medium"/>
      <bottom/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/>
      <right style="medium"/>
      <top style="medium"/>
      <bottom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 style="hair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0" fontId="0" fillId="0" borderId="2" applyNumberFormat="0" applyFont="0" applyFill="0" applyAlignment="0" applyProtection="0"/>
    <xf numFmtId="0" fontId="0" fillId="0" borderId="2" applyNumberFormat="0" applyFont="0" applyFill="0" applyAlignment="0" applyProtection="0"/>
    <xf numFmtId="0" fontId="5" fillId="19" borderId="2" applyNumberFormat="0" applyFont="0" applyFill="0" applyAlignment="0" applyProtection="0"/>
    <xf numFmtId="0" fontId="5" fillId="0" borderId="3" applyNumberFormat="0" applyFont="0" applyFill="0" applyAlignment="0" applyProtection="0"/>
    <xf numFmtId="0" fontId="17" fillId="0" borderId="0">
      <alignment/>
      <protection locked="0"/>
    </xf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171" fontId="0" fillId="0" borderId="0" applyFon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181" fontId="19" fillId="0" borderId="0">
      <alignment/>
      <protection locked="0"/>
    </xf>
    <xf numFmtId="0" fontId="17" fillId="0" borderId="0">
      <alignment/>
      <protection locked="0"/>
    </xf>
    <xf numFmtId="181" fontId="19" fillId="0" borderId="0">
      <alignment/>
      <protection locked="0"/>
    </xf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" fillId="19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5" fillId="19" borderId="0" applyFont="0" applyFill="0" applyBorder="0" applyAlignment="0" applyProtection="0"/>
    <xf numFmtId="3" fontId="5" fillId="0" borderId="0" applyFont="0" applyFill="0" applyBorder="0" applyAlignment="0" applyProtection="0"/>
    <xf numFmtId="0" fontId="19" fillId="0" borderId="0">
      <alignment/>
      <protection locked="0"/>
    </xf>
    <xf numFmtId="0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 applyNumberFormat="0" applyFill="0" applyBorder="0">
      <alignment/>
      <protection locked="0"/>
    </xf>
    <xf numFmtId="0" fontId="52" fillId="0" borderId="0" applyNumberFormat="0" applyFill="0" applyBorder="0" applyAlignment="0" applyProtection="0"/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9" fillId="0" borderId="0" applyNumberFormat="0" applyFill="0" applyBorder="0">
      <alignment/>
      <protection locked="0"/>
    </xf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4" applyNumberFormat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85" fontId="5" fillId="19" borderId="0" applyFont="0" applyFill="0" applyBorder="0" applyAlignment="0" applyProtection="0"/>
    <xf numFmtId="18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63" fillId="0" borderId="0">
      <alignment/>
      <protection/>
    </xf>
    <xf numFmtId="180" fontId="16" fillId="0" borderId="0">
      <alignment/>
      <protection/>
    </xf>
    <xf numFmtId="179" fontId="16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20" fillId="0" borderId="0">
      <alignment/>
      <protection/>
    </xf>
    <xf numFmtId="179" fontId="21" fillId="0" borderId="0">
      <alignment/>
      <protection/>
    </xf>
    <xf numFmtId="0" fontId="0" fillId="0" borderId="0">
      <alignment vertical="top"/>
      <protection/>
    </xf>
    <xf numFmtId="0" fontId="20" fillId="0" borderId="0">
      <alignment/>
      <protection/>
    </xf>
    <xf numFmtId="179" fontId="21" fillId="0" borderId="0">
      <alignment/>
      <protection/>
    </xf>
    <xf numFmtId="179" fontId="2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2" fontId="5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5" fillId="19" borderId="0" applyFont="0" applyFill="0" applyBorder="0" applyAlignment="0" applyProtection="0"/>
    <xf numFmtId="2" fontId="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24" borderId="0" applyNumberFormat="0" applyBorder="0" applyAlignment="0" applyProtection="0"/>
    <xf numFmtId="0" fontId="62" fillId="0" borderId="0">
      <alignment vertical="center"/>
      <protection/>
    </xf>
    <xf numFmtId="0" fontId="67" fillId="0" borderId="0" applyNumberFormat="0" applyFill="0" applyBorder="0" applyAlignment="0" applyProtection="0"/>
    <xf numFmtId="0" fontId="19" fillId="0" borderId="10">
      <alignment/>
      <protection locked="0"/>
    </xf>
    <xf numFmtId="0" fontId="17" fillId="0" borderId="3">
      <alignment/>
      <protection locked="0"/>
    </xf>
    <xf numFmtId="0" fontId="19" fillId="0" borderId="10">
      <alignment/>
      <protection locked="0"/>
    </xf>
    <xf numFmtId="0" fontId="68" fillId="25" borderId="11" applyNumberFormat="0" applyAlignment="0" applyProtection="0"/>
    <xf numFmtId="0" fontId="69" fillId="26" borderId="11" applyNumberFormat="0" applyAlignment="0" applyProtection="0"/>
    <xf numFmtId="0" fontId="70" fillId="26" borderId="12" applyNumberFormat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9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19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0" xfId="143" applyFont="1">
      <alignment/>
      <protection/>
    </xf>
    <xf numFmtId="0" fontId="7" fillId="34" borderId="17" xfId="143" applyFont="1" applyFill="1" applyBorder="1" applyAlignment="1">
      <alignment horizontal="center" vertical="center" wrapText="1"/>
      <protection/>
    </xf>
    <xf numFmtId="3" fontId="1" fillId="35" borderId="18" xfId="143" applyNumberFormat="1" applyFont="1" applyFill="1" applyBorder="1" applyAlignment="1">
      <alignment horizontal="center" vertical="center"/>
      <protection/>
    </xf>
    <xf numFmtId="3" fontId="1" fillId="35" borderId="19" xfId="143" applyNumberFormat="1" applyFont="1" applyFill="1" applyBorder="1" applyAlignment="1">
      <alignment horizontal="center" vertical="center"/>
      <protection/>
    </xf>
    <xf numFmtId="3" fontId="1" fillId="36" borderId="20" xfId="143" applyNumberFormat="1" applyFont="1" applyFill="1" applyBorder="1" applyAlignment="1">
      <alignment horizontal="center" vertical="center"/>
      <protection/>
    </xf>
    <xf numFmtId="3" fontId="1" fillId="35" borderId="21" xfId="143" applyNumberFormat="1" applyFont="1" applyFill="1" applyBorder="1" applyAlignment="1">
      <alignment horizontal="center" vertical="center"/>
      <protection/>
    </xf>
    <xf numFmtId="3" fontId="1" fillId="35" borderId="21" xfId="14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143" applyFont="1">
      <alignment/>
      <protection/>
    </xf>
    <xf numFmtId="3" fontId="1" fillId="36" borderId="22" xfId="143" applyNumberFormat="1" applyFont="1" applyFill="1" applyBorder="1" applyAlignment="1">
      <alignment horizontal="center" vertical="center"/>
      <protection/>
    </xf>
    <xf numFmtId="0" fontId="72" fillId="37" borderId="17" xfId="143" applyFont="1" applyFill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37" borderId="17" xfId="143" applyFont="1" applyFill="1" applyBorder="1" applyAlignment="1">
      <alignment horizontal="center" vertical="center" wrapText="1"/>
      <protection/>
    </xf>
    <xf numFmtId="3" fontId="1" fillId="0" borderId="19" xfId="143" applyNumberFormat="1" applyFont="1" applyFill="1" applyBorder="1" applyAlignment="1">
      <alignment horizontal="center" vertical="center"/>
      <protection/>
    </xf>
    <xf numFmtId="3" fontId="1" fillId="35" borderId="18" xfId="143" applyNumberFormat="1" applyFont="1" applyFill="1" applyBorder="1" applyAlignment="1">
      <alignment horizontal="center" vertical="center" wrapText="1"/>
      <protection/>
    </xf>
    <xf numFmtId="0" fontId="73" fillId="0" borderId="0" xfId="114" applyFont="1" applyAlignment="1">
      <alignment vertical="center"/>
      <protection/>
    </xf>
    <xf numFmtId="0" fontId="0" fillId="0" borderId="0" xfId="114" applyFont="1" applyAlignment="1">
      <alignment vertical="center"/>
      <protection/>
    </xf>
    <xf numFmtId="0" fontId="74" fillId="0" borderId="0" xfId="114" applyFont="1" applyAlignment="1">
      <alignment vertical="center"/>
      <protection/>
    </xf>
    <xf numFmtId="0" fontId="1" fillId="38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1" fillId="38" borderId="19" xfId="0" applyNumberFormat="1" applyFont="1" applyFill="1" applyBorder="1" applyAlignment="1">
      <alignment horizontal="right" vertical="center" indent="1"/>
    </xf>
    <xf numFmtId="3" fontId="1" fillId="38" borderId="26" xfId="0" applyNumberFormat="1" applyFont="1" applyFill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6" xfId="0" applyNumberFormat="1" applyBorder="1" applyAlignment="1">
      <alignment horizontal="right" vertical="center" indent="1"/>
    </xf>
    <xf numFmtId="3" fontId="0" fillId="38" borderId="19" xfId="0" applyNumberFormat="1" applyFill="1" applyBorder="1" applyAlignment="1">
      <alignment horizontal="right" vertical="center" indent="1"/>
    </xf>
    <xf numFmtId="3" fontId="0" fillId="38" borderId="26" xfId="0" applyNumberFormat="1" applyFill="1" applyBorder="1" applyAlignment="1">
      <alignment horizontal="right" vertical="center" indent="1"/>
    </xf>
    <xf numFmtId="3" fontId="3" fillId="38" borderId="19" xfId="0" applyNumberFormat="1" applyFont="1" applyFill="1" applyBorder="1" applyAlignment="1">
      <alignment horizontal="right" vertical="center" indent="1"/>
    </xf>
    <xf numFmtId="3" fontId="3" fillId="38" borderId="26" xfId="0" applyNumberFormat="1" applyFont="1" applyFill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3" fontId="4" fillId="0" borderId="26" xfId="0" applyNumberFormat="1" applyFont="1" applyBorder="1" applyAlignment="1">
      <alignment horizontal="right" vertical="center" indent="1"/>
    </xf>
    <xf numFmtId="3" fontId="4" fillId="0" borderId="27" xfId="0" applyNumberFormat="1" applyFont="1" applyBorder="1" applyAlignment="1">
      <alignment horizontal="right" vertical="center" indent="1"/>
    </xf>
    <xf numFmtId="3" fontId="4" fillId="0" borderId="28" xfId="0" applyNumberFormat="1" applyFont="1" applyBorder="1" applyAlignment="1">
      <alignment horizontal="right" vertical="center" indent="1"/>
    </xf>
    <xf numFmtId="3" fontId="4" fillId="0" borderId="29" xfId="0" applyNumberFormat="1" applyFont="1" applyBorder="1" applyAlignment="1">
      <alignment horizontal="right" vertical="center" indent="1"/>
    </xf>
    <xf numFmtId="3" fontId="4" fillId="0" borderId="30" xfId="0" applyNumberFormat="1" applyFont="1" applyBorder="1" applyAlignment="1">
      <alignment horizontal="right" vertical="center" indent="1"/>
    </xf>
    <xf numFmtId="3" fontId="4" fillId="38" borderId="19" xfId="0" applyNumberFormat="1" applyFont="1" applyFill="1" applyBorder="1" applyAlignment="1">
      <alignment horizontal="right" vertical="center" indent="1"/>
    </xf>
    <xf numFmtId="3" fontId="4" fillId="38" borderId="26" xfId="0" applyNumberFormat="1" applyFont="1" applyFill="1" applyBorder="1" applyAlignment="1">
      <alignment horizontal="right" vertical="center" indent="1"/>
    </xf>
    <xf numFmtId="0" fontId="0" fillId="0" borderId="31" xfId="0" applyBorder="1" applyAlignment="1">
      <alignment vertical="center"/>
    </xf>
    <xf numFmtId="3" fontId="0" fillId="0" borderId="32" xfId="0" applyNumberFormat="1" applyBorder="1" applyAlignment="1">
      <alignment horizontal="right" vertical="center" indent="1"/>
    </xf>
    <xf numFmtId="3" fontId="0" fillId="0" borderId="33" xfId="0" applyNumberFormat="1" applyBorder="1" applyAlignment="1">
      <alignment horizontal="right" vertical="center" indent="1"/>
    </xf>
    <xf numFmtId="0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indent="1"/>
    </xf>
    <xf numFmtId="3" fontId="3" fillId="0" borderId="36" xfId="0" applyNumberFormat="1" applyFont="1" applyBorder="1" applyAlignment="1">
      <alignment horizontal="right" vertical="center" inden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1" fillId="36" borderId="20" xfId="143" applyNumberFormat="1" applyFont="1" applyFill="1" applyBorder="1" applyAlignment="1">
      <alignment horizontal="center" vertical="center" wrapText="1"/>
      <protection/>
    </xf>
    <xf numFmtId="3" fontId="1" fillId="35" borderId="39" xfId="143" applyNumberFormat="1" applyFont="1" applyFill="1" applyBorder="1" applyAlignment="1">
      <alignment horizontal="center" vertical="center" wrapText="1"/>
      <protection/>
    </xf>
    <xf numFmtId="10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10" fillId="0" borderId="0" xfId="143" applyNumberFormat="1" applyFont="1" applyAlignment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143" applyFont="1">
      <alignment/>
      <protection/>
    </xf>
    <xf numFmtId="0" fontId="0" fillId="0" borderId="0" xfId="0" applyAlignment="1">
      <alignment horizontal="right"/>
    </xf>
    <xf numFmtId="0" fontId="6" fillId="36" borderId="31" xfId="143" applyFont="1" applyFill="1" applyBorder="1" applyAlignment="1">
      <alignment horizontal="center" vertical="center" wrapText="1"/>
      <protection/>
    </xf>
    <xf numFmtId="0" fontId="6" fillId="39" borderId="33" xfId="143" applyFont="1" applyFill="1" applyBorder="1" applyAlignment="1">
      <alignment horizontal="center" vertical="center" wrapText="1"/>
      <protection/>
    </xf>
    <xf numFmtId="0" fontId="6" fillId="36" borderId="40" xfId="143" applyFont="1" applyFill="1" applyBorder="1" applyAlignment="1">
      <alignment horizontal="center" vertical="center" wrapText="1"/>
      <protection/>
    </xf>
    <xf numFmtId="0" fontId="6" fillId="39" borderId="10" xfId="143" applyFont="1" applyFill="1" applyBorder="1" applyAlignment="1">
      <alignment horizontal="center" vertical="center" wrapText="1"/>
      <protection/>
    </xf>
    <xf numFmtId="0" fontId="6" fillId="39" borderId="41" xfId="143" applyFont="1" applyFill="1" applyBorder="1" applyAlignment="1">
      <alignment horizontal="center" vertical="center" wrapText="1"/>
      <protection/>
    </xf>
    <xf numFmtId="0" fontId="7" fillId="37" borderId="42" xfId="143" applyFont="1" applyFill="1" applyBorder="1" applyAlignment="1">
      <alignment horizontal="center" vertical="center" wrapText="1"/>
      <protection/>
    </xf>
    <xf numFmtId="0" fontId="7" fillId="36" borderId="43" xfId="143" applyFont="1" applyFill="1" applyBorder="1" applyAlignment="1">
      <alignment horizontal="center" vertical="center" wrapText="1"/>
      <protection/>
    </xf>
    <xf numFmtId="0" fontId="7" fillId="35" borderId="44" xfId="143" applyFont="1" applyFill="1" applyBorder="1" applyAlignment="1">
      <alignment horizontal="center" vertical="center" wrapText="1"/>
      <protection/>
    </xf>
    <xf numFmtId="0" fontId="7" fillId="36" borderId="45" xfId="143" applyFont="1" applyFill="1" applyBorder="1" applyAlignment="1">
      <alignment horizontal="center" vertical="center" wrapText="1"/>
      <protection/>
    </xf>
    <xf numFmtId="0" fontId="7" fillId="35" borderId="46" xfId="143" applyFont="1" applyFill="1" applyBorder="1" applyAlignment="1">
      <alignment horizontal="center" vertical="center" wrapText="1"/>
      <protection/>
    </xf>
    <xf numFmtId="0" fontId="6" fillId="36" borderId="15" xfId="143" applyFont="1" applyFill="1" applyBorder="1" applyAlignment="1">
      <alignment horizontal="center" vertical="center" wrapText="1"/>
      <protection/>
    </xf>
    <xf numFmtId="0" fontId="6" fillId="35" borderId="16" xfId="143" applyFont="1" applyFill="1" applyBorder="1" applyAlignment="1">
      <alignment horizontal="center" vertical="center" wrapText="1"/>
      <protection/>
    </xf>
    <xf numFmtId="0" fontId="6" fillId="36" borderId="45" xfId="143" applyFont="1" applyFill="1" applyBorder="1" applyAlignment="1">
      <alignment horizontal="center" vertical="center" wrapText="1"/>
      <protection/>
    </xf>
    <xf numFmtId="0" fontId="0" fillId="37" borderId="47" xfId="0" applyFill="1" applyBorder="1" applyAlignment="1">
      <alignment horizontal="center" vertical="center"/>
    </xf>
    <xf numFmtId="0" fontId="0" fillId="0" borderId="0" xfId="0" applyBorder="1" applyAlignment="1">
      <alignment/>
    </xf>
    <xf numFmtId="3" fontId="1" fillId="36" borderId="48" xfId="143" applyNumberFormat="1" applyFont="1" applyFill="1" applyBorder="1" applyAlignment="1">
      <alignment horizontal="center" vertical="center"/>
      <protection/>
    </xf>
    <xf numFmtId="3" fontId="1" fillId="35" borderId="49" xfId="143" applyNumberFormat="1" applyFont="1" applyFill="1" applyBorder="1" applyAlignment="1">
      <alignment horizontal="center" vertical="center"/>
      <protection/>
    </xf>
    <xf numFmtId="3" fontId="1" fillId="36" borderId="45" xfId="143" applyNumberFormat="1" applyFont="1" applyFill="1" applyBorder="1" applyAlignment="1">
      <alignment horizontal="center" vertical="center"/>
      <protection/>
    </xf>
    <xf numFmtId="3" fontId="1" fillId="35" borderId="46" xfId="143" applyNumberFormat="1" applyFont="1" applyFill="1" applyBorder="1" applyAlignment="1">
      <alignment horizontal="center" vertical="center"/>
      <protection/>
    </xf>
    <xf numFmtId="3" fontId="1" fillId="36" borderId="46" xfId="143" applyNumberFormat="1" applyFont="1" applyFill="1" applyBorder="1" applyAlignment="1">
      <alignment horizontal="center" vertical="center"/>
      <protection/>
    </xf>
    <xf numFmtId="0" fontId="8" fillId="36" borderId="0" xfId="143" applyFont="1" applyFill="1">
      <alignment/>
      <protection/>
    </xf>
    <xf numFmtId="0" fontId="0" fillId="0" borderId="50" xfId="0" applyBorder="1" applyAlignment="1">
      <alignment/>
    </xf>
    <xf numFmtId="0" fontId="0" fillId="36" borderId="51" xfId="0" applyFill="1" applyBorder="1" applyAlignment="1">
      <alignment/>
    </xf>
    <xf numFmtId="0" fontId="0" fillId="0" borderId="52" xfId="0" applyBorder="1" applyAlignment="1">
      <alignment/>
    </xf>
    <xf numFmtId="0" fontId="0" fillId="36" borderId="53" xfId="0" applyFill="1" applyBorder="1" applyAlignment="1">
      <alignment/>
    </xf>
    <xf numFmtId="0" fontId="0" fillId="0" borderId="54" xfId="0" applyBorder="1" applyAlignment="1">
      <alignment/>
    </xf>
    <xf numFmtId="3" fontId="1" fillId="36" borderId="55" xfId="143" applyNumberFormat="1" applyFont="1" applyFill="1" applyBorder="1" applyAlignment="1">
      <alignment horizontal="center" vertical="center"/>
      <protection/>
    </xf>
    <xf numFmtId="3" fontId="1" fillId="35" borderId="20" xfId="143" applyNumberFormat="1" applyFont="1" applyFill="1" applyBorder="1" applyAlignment="1">
      <alignment horizontal="center" vertical="center"/>
      <protection/>
    </xf>
    <xf numFmtId="0" fontId="8" fillId="36" borderId="55" xfId="143" applyFont="1" applyFill="1" applyBorder="1">
      <alignment/>
      <protection/>
    </xf>
    <xf numFmtId="0" fontId="0" fillId="0" borderId="21" xfId="0" applyBorder="1" applyAlignment="1">
      <alignment/>
    </xf>
    <xf numFmtId="0" fontId="0" fillId="36" borderId="23" xfId="0" applyFill="1" applyBorder="1" applyAlignment="1">
      <alignment/>
    </xf>
    <xf numFmtId="0" fontId="0" fillId="0" borderId="26" xfId="0" applyBorder="1" applyAlignment="1">
      <alignment/>
    </xf>
    <xf numFmtId="0" fontId="0" fillId="36" borderId="22" xfId="0" applyFill="1" applyBorder="1" applyAlignment="1">
      <alignment/>
    </xf>
    <xf numFmtId="0" fontId="0" fillId="37" borderId="17" xfId="0" applyFill="1" applyBorder="1" applyAlignment="1">
      <alignment horizontal="center" vertical="center"/>
    </xf>
    <xf numFmtId="3" fontId="1" fillId="35" borderId="21" xfId="0" applyNumberFormat="1" applyFont="1" applyFill="1" applyBorder="1" applyAlignment="1">
      <alignment horizontal="center" vertical="center"/>
    </xf>
    <xf numFmtId="3" fontId="1" fillId="36" borderId="23" xfId="0" applyNumberFormat="1" applyFont="1" applyFill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6" borderId="22" xfId="0" applyNumberFormat="1" applyFont="1" applyFill="1" applyBorder="1" applyAlignment="1">
      <alignment horizontal="center" vertical="center"/>
    </xf>
    <xf numFmtId="3" fontId="1" fillId="36" borderId="0" xfId="143" applyNumberFormat="1" applyFont="1" applyFill="1" applyAlignment="1">
      <alignment horizontal="center" vertical="center"/>
      <protection/>
    </xf>
    <xf numFmtId="3" fontId="1" fillId="0" borderId="50" xfId="0" applyNumberFormat="1" applyFont="1" applyBorder="1" applyAlignment="1">
      <alignment horizontal="center" vertical="center"/>
    </xf>
    <xf numFmtId="3" fontId="1" fillId="36" borderId="51" xfId="0" applyNumberFormat="1" applyFont="1" applyFill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36" borderId="53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35" borderId="26" xfId="0" applyNumberFormat="1" applyFont="1" applyFill="1" applyBorder="1" applyAlignment="1">
      <alignment horizontal="center" vertical="center"/>
    </xf>
    <xf numFmtId="0" fontId="7" fillId="40" borderId="17" xfId="143" applyFont="1" applyFill="1" applyBorder="1" applyAlignment="1">
      <alignment horizontal="center" vertical="center" wrapText="1"/>
      <protection/>
    </xf>
    <xf numFmtId="3" fontId="1" fillId="40" borderId="55" xfId="143" applyNumberFormat="1" applyFont="1" applyFill="1" applyBorder="1" applyAlignment="1">
      <alignment horizontal="center" vertical="center"/>
      <protection/>
    </xf>
    <xf numFmtId="3" fontId="1" fillId="40" borderId="21" xfId="143" applyNumberFormat="1" applyFont="1" applyFill="1" applyBorder="1" applyAlignment="1">
      <alignment horizontal="center" vertical="center"/>
      <protection/>
    </xf>
    <xf numFmtId="3" fontId="1" fillId="40" borderId="20" xfId="143" applyNumberFormat="1" applyFont="1" applyFill="1" applyBorder="1" applyAlignment="1">
      <alignment horizontal="center" vertical="center"/>
      <protection/>
    </xf>
    <xf numFmtId="3" fontId="1" fillId="40" borderId="23" xfId="143" applyNumberFormat="1" applyFont="1" applyFill="1" applyBorder="1" applyAlignment="1">
      <alignment horizontal="center" vertical="center"/>
      <protection/>
    </xf>
    <xf numFmtId="0" fontId="1" fillId="40" borderId="50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3" fontId="1" fillId="40" borderId="56" xfId="143" applyNumberFormat="1" applyFont="1" applyFill="1" applyBorder="1" applyAlignment="1">
      <alignment horizontal="center" vertical="center"/>
      <protection/>
    </xf>
    <xf numFmtId="3" fontId="1" fillId="40" borderId="57" xfId="143" applyNumberFormat="1" applyFont="1" applyFill="1" applyBorder="1" applyAlignment="1">
      <alignment horizontal="center" vertical="center"/>
      <protection/>
    </xf>
    <xf numFmtId="0" fontId="1" fillId="40" borderId="21" xfId="0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3" fontId="3" fillId="7" borderId="21" xfId="143" applyNumberFormat="1" applyFont="1" applyFill="1" applyBorder="1" applyAlignment="1">
      <alignment horizontal="center" vertical="center"/>
      <protection/>
    </xf>
    <xf numFmtId="3" fontId="1" fillId="36" borderId="23" xfId="143" applyNumberFormat="1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3" fontId="1" fillId="36" borderId="53" xfId="143" applyNumberFormat="1" applyFont="1" applyFill="1" applyBorder="1" applyAlignment="1">
      <alignment horizontal="center" vertical="center"/>
      <protection/>
    </xf>
    <xf numFmtId="0" fontId="1" fillId="0" borderId="50" xfId="0" applyFont="1" applyBorder="1" applyAlignment="1">
      <alignment horizontal="center" vertical="center"/>
    </xf>
    <xf numFmtId="3" fontId="1" fillId="36" borderId="58" xfId="143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3" fontId="1" fillId="36" borderId="51" xfId="143" applyNumberFormat="1" applyFont="1" applyFill="1" applyBorder="1" applyAlignment="1">
      <alignment horizontal="center" vertical="center"/>
      <protection/>
    </xf>
    <xf numFmtId="0" fontId="1" fillId="0" borderId="50" xfId="0" applyFont="1" applyFill="1" applyBorder="1" applyAlignment="1">
      <alignment horizontal="center" vertical="center"/>
    </xf>
    <xf numFmtId="3" fontId="1" fillId="36" borderId="24" xfId="143" applyNumberFormat="1" applyFont="1" applyFill="1" applyBorder="1" applyAlignment="1">
      <alignment horizontal="center" vertical="center"/>
      <protection/>
    </xf>
    <xf numFmtId="0" fontId="1" fillId="0" borderId="5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6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58" xfId="0" applyFill="1" applyBorder="1" applyAlignment="1">
      <alignment/>
    </xf>
    <xf numFmtId="3" fontId="1" fillId="36" borderId="54" xfId="143" applyNumberFormat="1" applyFont="1" applyFill="1" applyBorder="1" applyAlignment="1">
      <alignment horizontal="center" vertical="center" wrapText="1"/>
      <protection/>
    </xf>
    <xf numFmtId="3" fontId="1" fillId="35" borderId="50" xfId="143" applyNumberFormat="1" applyFont="1" applyFill="1" applyBorder="1" applyAlignment="1">
      <alignment horizontal="center" vertical="center" wrapText="1"/>
      <protection/>
    </xf>
    <xf numFmtId="3" fontId="1" fillId="0" borderId="50" xfId="143" applyNumberFormat="1" applyFont="1" applyFill="1" applyBorder="1" applyAlignment="1">
      <alignment horizontal="center" vertical="center" wrapText="1"/>
      <protection/>
    </xf>
    <xf numFmtId="3" fontId="1" fillId="36" borderId="53" xfId="143" applyNumberFormat="1" applyFont="1" applyFill="1" applyBorder="1" applyAlignment="1">
      <alignment horizontal="center" vertical="center" wrapText="1"/>
      <protection/>
    </xf>
    <xf numFmtId="3" fontId="1" fillId="35" borderId="59" xfId="143" applyNumberFormat="1" applyFont="1" applyFill="1" applyBorder="1" applyAlignment="1">
      <alignment horizontal="center" vertical="center" wrapText="1"/>
      <protection/>
    </xf>
    <xf numFmtId="3" fontId="1" fillId="36" borderId="15" xfId="143" applyNumberFormat="1" applyFont="1" applyFill="1" applyBorder="1" applyAlignment="1">
      <alignment horizontal="center" vertical="center" wrapText="1"/>
      <protection/>
    </xf>
    <xf numFmtId="3" fontId="1" fillId="35" borderId="49" xfId="143" applyNumberFormat="1" applyFont="1" applyFill="1" applyBorder="1" applyAlignment="1">
      <alignment horizontal="center" vertical="center" wrapText="1"/>
      <protection/>
    </xf>
    <xf numFmtId="3" fontId="1" fillId="36" borderId="45" xfId="143" applyNumberFormat="1" applyFont="1" applyFill="1" applyBorder="1" applyAlignment="1">
      <alignment horizontal="center" vertical="center" wrapText="1"/>
      <protection/>
    </xf>
    <xf numFmtId="3" fontId="1" fillId="35" borderId="13" xfId="143" applyNumberFormat="1" applyFont="1" applyFill="1" applyBorder="1" applyAlignment="1">
      <alignment horizontal="center" vertical="center" wrapText="1"/>
      <protection/>
    </xf>
    <xf numFmtId="0" fontId="0" fillId="36" borderId="15" xfId="0" applyFill="1" applyBorder="1" applyAlignment="1">
      <alignment/>
    </xf>
    <xf numFmtId="3" fontId="1" fillId="36" borderId="55" xfId="143" applyNumberFormat="1" applyFont="1" applyFill="1" applyBorder="1" applyAlignment="1">
      <alignment horizontal="center" vertical="center" wrapText="1"/>
      <protection/>
    </xf>
    <xf numFmtId="3" fontId="1" fillId="0" borderId="18" xfId="143" applyNumberFormat="1" applyFont="1" applyFill="1" applyBorder="1" applyAlignment="1">
      <alignment horizontal="center" vertical="center" wrapText="1"/>
      <protection/>
    </xf>
    <xf numFmtId="3" fontId="1" fillId="36" borderId="23" xfId="143" applyNumberFormat="1" applyFont="1" applyFill="1" applyBorder="1" applyAlignment="1">
      <alignment horizontal="center" vertical="center" wrapText="1"/>
      <protection/>
    </xf>
    <xf numFmtId="3" fontId="1" fillId="36" borderId="0" xfId="143" applyNumberFormat="1" applyFont="1" applyFill="1" applyBorder="1" applyAlignment="1">
      <alignment horizontal="center" vertical="center" wrapText="1"/>
      <protection/>
    </xf>
    <xf numFmtId="3" fontId="1" fillId="36" borderId="60" xfId="143" applyNumberFormat="1" applyFont="1" applyFill="1" applyBorder="1" applyAlignment="1">
      <alignment horizontal="center" vertical="center" wrapText="1"/>
      <protection/>
    </xf>
    <xf numFmtId="3" fontId="1" fillId="35" borderId="57" xfId="143" applyNumberFormat="1" applyFont="1" applyFill="1" applyBorder="1" applyAlignment="1">
      <alignment horizontal="center" vertical="center" wrapText="1"/>
      <protection/>
    </xf>
    <xf numFmtId="3" fontId="1" fillId="36" borderId="24" xfId="143" applyNumberFormat="1" applyFont="1" applyFill="1" applyBorder="1" applyAlignment="1">
      <alignment horizontal="center" vertical="center" wrapText="1"/>
      <protection/>
    </xf>
    <xf numFmtId="3" fontId="1" fillId="36" borderId="56" xfId="143" applyNumberFormat="1" applyFont="1" applyFill="1" applyBorder="1" applyAlignment="1">
      <alignment horizontal="center" vertical="center" wrapText="1"/>
      <protection/>
    </xf>
    <xf numFmtId="3" fontId="1" fillId="35" borderId="26" xfId="143" applyNumberFormat="1" applyFont="1" applyFill="1" applyBorder="1" applyAlignment="1">
      <alignment horizontal="center" vertical="center" wrapText="1"/>
      <protection/>
    </xf>
    <xf numFmtId="3" fontId="1" fillId="0" borderId="18" xfId="143" applyNumberFormat="1" applyFont="1" applyFill="1" applyBorder="1" applyAlignment="1">
      <alignment horizontal="center" vertical="center"/>
      <protection/>
    </xf>
    <xf numFmtId="3" fontId="1" fillId="36" borderId="15" xfId="143" applyNumberFormat="1" applyFont="1" applyFill="1" applyBorder="1" applyAlignment="1">
      <alignment horizontal="center" vertical="center"/>
      <protection/>
    </xf>
    <xf numFmtId="3" fontId="1" fillId="35" borderId="13" xfId="143" applyNumberFormat="1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/>
    </xf>
    <xf numFmtId="3" fontId="1" fillId="0" borderId="21" xfId="143" applyNumberFormat="1" applyFont="1" applyFill="1" applyBorder="1" applyAlignment="1">
      <alignment horizontal="center" vertical="center"/>
      <protection/>
    </xf>
    <xf numFmtId="3" fontId="1" fillId="35" borderId="57" xfId="143" applyNumberFormat="1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3" fontId="3" fillId="41" borderId="28" xfId="143" applyNumberFormat="1" applyFont="1" applyFill="1" applyBorder="1" applyAlignment="1">
      <alignment horizontal="center" vertical="center" wrapText="1"/>
      <protection/>
    </xf>
    <xf numFmtId="3" fontId="3" fillId="41" borderId="56" xfId="143" applyNumberFormat="1" applyFont="1" applyFill="1" applyBorder="1" applyAlignment="1">
      <alignment horizontal="center" vertical="center" wrapText="1"/>
      <protection/>
    </xf>
    <xf numFmtId="3" fontId="3" fillId="41" borderId="26" xfId="143" applyNumberFormat="1" applyFont="1" applyFill="1" applyBorder="1" applyAlignment="1">
      <alignment horizontal="center" vertical="center" wrapText="1"/>
      <protection/>
    </xf>
    <xf numFmtId="3" fontId="3" fillId="41" borderId="21" xfId="143" applyNumberFormat="1" applyFont="1" applyFill="1" applyBorder="1" applyAlignment="1">
      <alignment horizontal="center" vertical="center" wrapText="1"/>
      <protection/>
    </xf>
    <xf numFmtId="0" fontId="0" fillId="37" borderId="17" xfId="0" applyFill="1" applyBorder="1" applyAlignment="1">
      <alignment horizontal="center"/>
    </xf>
    <xf numFmtId="0" fontId="13" fillId="36" borderId="61" xfId="143" applyFont="1" applyFill="1" applyBorder="1" applyAlignment="1">
      <alignment horizontal="center" vertical="center"/>
      <protection/>
    </xf>
    <xf numFmtId="3" fontId="14" fillId="35" borderId="62" xfId="143" applyNumberFormat="1" applyFont="1" applyFill="1" applyBorder="1" applyAlignment="1">
      <alignment horizontal="center" vertical="center"/>
      <protection/>
    </xf>
    <xf numFmtId="3" fontId="14" fillId="35" borderId="63" xfId="143" applyNumberFormat="1" applyFont="1" applyFill="1" applyBorder="1" applyAlignment="1">
      <alignment horizontal="center" vertical="center"/>
      <protection/>
    </xf>
    <xf numFmtId="0" fontId="12" fillId="42" borderId="61" xfId="143" applyFont="1" applyFill="1" applyBorder="1" applyAlignment="1">
      <alignment horizontal="center" vertical="center" wrapText="1"/>
      <protection/>
    </xf>
    <xf numFmtId="0" fontId="3" fillId="35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0" xfId="143" applyFont="1" applyAlignment="1">
      <alignment horizontal="center"/>
      <protection/>
    </xf>
    <xf numFmtId="0" fontId="4" fillId="35" borderId="0" xfId="0" applyFont="1" applyFill="1" applyBorder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4" fillId="35" borderId="0" xfId="0" applyFont="1" applyFill="1" applyBorder="1" applyAlignment="1">
      <alignment horizontal="left"/>
    </xf>
    <xf numFmtId="0" fontId="3" fillId="40" borderId="0" xfId="143" applyFont="1" applyFill="1" applyBorder="1" applyAlignment="1">
      <alignment horizontal="left" vertical="center" wrapText="1"/>
      <protection/>
    </xf>
    <xf numFmtId="3" fontId="4" fillId="0" borderId="0" xfId="143" applyNumberFormat="1" applyFont="1">
      <alignment/>
      <protection/>
    </xf>
    <xf numFmtId="0" fontId="4" fillId="0" borderId="0" xfId="143" applyFont="1" applyAlignment="1">
      <alignment horizontal="center"/>
      <protection/>
    </xf>
    <xf numFmtId="3" fontId="3" fillId="43" borderId="23" xfId="143" applyNumberFormat="1" applyFont="1" applyFill="1" applyBorder="1" applyAlignment="1">
      <alignment horizontal="center" vertical="center"/>
      <protection/>
    </xf>
    <xf numFmtId="3" fontId="3" fillId="43" borderId="23" xfId="143" applyNumberFormat="1" applyFont="1" applyFill="1" applyBorder="1" applyAlignment="1">
      <alignment horizontal="center" vertical="center" wrapText="1"/>
      <protection/>
    </xf>
    <xf numFmtId="3" fontId="3" fillId="43" borderId="22" xfId="143" applyNumberFormat="1" applyFont="1" applyFill="1" applyBorder="1" applyAlignment="1">
      <alignment horizontal="center" vertical="center" wrapText="1"/>
      <protection/>
    </xf>
    <xf numFmtId="3" fontId="14" fillId="43" borderId="64" xfId="143" applyNumberFormat="1" applyFont="1" applyFill="1" applyBorder="1" applyAlignment="1">
      <alignment horizontal="center" vertical="center"/>
      <protection/>
    </xf>
    <xf numFmtId="3" fontId="14" fillId="43" borderId="65" xfId="143" applyNumberFormat="1" applyFont="1" applyFill="1" applyBorder="1" applyAlignment="1">
      <alignment horizontal="center" vertical="center"/>
      <protection/>
    </xf>
    <xf numFmtId="0" fontId="23" fillId="44" borderId="0" xfId="114" applyFont="1" applyFill="1" applyBorder="1" applyAlignment="1">
      <alignment horizontal="right"/>
      <protection/>
    </xf>
    <xf numFmtId="0" fontId="23" fillId="44" borderId="66" xfId="114" applyFont="1" applyFill="1" applyBorder="1" applyAlignment="1">
      <alignment/>
      <protection/>
    </xf>
    <xf numFmtId="0" fontId="23" fillId="44" borderId="67" xfId="114" applyFont="1" applyFill="1" applyBorder="1" applyAlignment="1">
      <alignment/>
      <protection/>
    </xf>
    <xf numFmtId="0" fontId="23" fillId="45" borderId="67" xfId="114" applyFont="1" applyFill="1" applyBorder="1" applyAlignment="1">
      <alignment horizontal="center"/>
      <protection/>
    </xf>
    <xf numFmtId="0" fontId="23" fillId="45" borderId="68" xfId="114" applyFont="1" applyFill="1" applyBorder="1" applyAlignment="1">
      <alignment horizontal="center"/>
      <protection/>
    </xf>
    <xf numFmtId="0" fontId="23" fillId="46" borderId="67" xfId="114" applyFont="1" applyFill="1" applyBorder="1" applyAlignment="1">
      <alignment horizontal="center"/>
      <protection/>
    </xf>
    <xf numFmtId="3" fontId="3" fillId="0" borderId="69" xfId="114" applyNumberFormat="1" applyFont="1" applyFill="1" applyBorder="1" applyAlignment="1">
      <alignment vertical="center"/>
      <protection/>
    </xf>
    <xf numFmtId="3" fontId="3" fillId="0" borderId="70" xfId="114" applyNumberFormat="1" applyFont="1" applyFill="1" applyBorder="1" applyAlignment="1">
      <alignment vertical="center"/>
      <protection/>
    </xf>
    <xf numFmtId="3" fontId="3" fillId="44" borderId="70" xfId="114" applyNumberFormat="1" applyFont="1" applyFill="1" applyBorder="1" applyAlignment="1">
      <alignment vertical="center"/>
      <protection/>
    </xf>
    <xf numFmtId="3" fontId="4" fillId="47" borderId="69" xfId="114" applyNumberFormat="1" applyFont="1" applyFill="1" applyBorder="1" applyAlignment="1">
      <alignment vertical="center"/>
      <protection/>
    </xf>
    <xf numFmtId="3" fontId="4" fillId="47" borderId="70" xfId="114" applyNumberFormat="1" applyFont="1" applyFill="1" applyBorder="1" applyAlignment="1">
      <alignment vertical="center"/>
      <protection/>
    </xf>
    <xf numFmtId="165" fontId="3" fillId="0" borderId="66" xfId="114" applyNumberFormat="1" applyFont="1" applyFill="1" applyBorder="1" applyAlignment="1">
      <alignment vertical="center"/>
      <protection/>
    </xf>
    <xf numFmtId="165" fontId="3" fillId="0" borderId="0" xfId="114" applyNumberFormat="1" applyFont="1" applyFill="1" applyBorder="1" applyAlignment="1">
      <alignment vertical="center"/>
      <protection/>
    </xf>
    <xf numFmtId="165" fontId="3" fillId="44" borderId="0" xfId="114" applyNumberFormat="1" applyFont="1" applyFill="1" applyBorder="1" applyAlignment="1">
      <alignment vertical="center"/>
      <protection/>
    </xf>
    <xf numFmtId="165" fontId="4" fillId="47" borderId="66" xfId="114" applyNumberFormat="1" applyFont="1" applyFill="1" applyBorder="1" applyAlignment="1">
      <alignment vertical="center"/>
      <protection/>
    </xf>
    <xf numFmtId="165" fontId="4" fillId="47" borderId="0" xfId="114" applyNumberFormat="1" applyFont="1" applyFill="1" applyBorder="1" applyAlignment="1">
      <alignment vertical="center"/>
      <protection/>
    </xf>
    <xf numFmtId="165" fontId="3" fillId="44" borderId="0" xfId="114" applyNumberFormat="1" applyFont="1" applyFill="1" applyBorder="1" applyAlignment="1">
      <alignment horizontal="right" vertical="center"/>
      <protection/>
    </xf>
    <xf numFmtId="165" fontId="4" fillId="47" borderId="66" xfId="114" applyNumberFormat="1" applyFont="1" applyFill="1" applyBorder="1" applyAlignment="1">
      <alignment horizontal="right" vertical="center"/>
      <protection/>
    </xf>
    <xf numFmtId="165" fontId="4" fillId="47" borderId="0" xfId="114" applyNumberFormat="1" applyFont="1" applyFill="1" applyBorder="1" applyAlignment="1">
      <alignment horizontal="right" vertical="center"/>
      <protection/>
    </xf>
    <xf numFmtId="0" fontId="3" fillId="44" borderId="71" xfId="114" applyFont="1" applyFill="1" applyBorder="1" applyAlignment="1">
      <alignment horizontal="center"/>
      <protection/>
    </xf>
    <xf numFmtId="0" fontId="3" fillId="44" borderId="72" xfId="114" applyFont="1" applyFill="1" applyBorder="1" applyAlignment="1">
      <alignment horizontal="right"/>
      <protection/>
    </xf>
    <xf numFmtId="0" fontId="3" fillId="44" borderId="73" xfId="114" applyFont="1" applyFill="1" applyBorder="1" applyAlignment="1">
      <alignment horizontal="right"/>
      <protection/>
    </xf>
    <xf numFmtId="0" fontId="3" fillId="45" borderId="73" xfId="114" applyFont="1" applyFill="1" applyBorder="1" applyAlignment="1">
      <alignment horizontal="right"/>
      <protection/>
    </xf>
    <xf numFmtId="0" fontId="3" fillId="45" borderId="74" xfId="114" applyFont="1" applyFill="1" applyBorder="1" applyAlignment="1">
      <alignment horizontal="right"/>
      <protection/>
    </xf>
    <xf numFmtId="0" fontId="3" fillId="46" borderId="73" xfId="114" applyFont="1" applyFill="1" applyBorder="1" applyAlignment="1">
      <alignment horizontal="right"/>
      <protection/>
    </xf>
    <xf numFmtId="0" fontId="3" fillId="46" borderId="75" xfId="114" applyFont="1" applyFill="1" applyBorder="1" applyAlignment="1">
      <alignment horizontal="right"/>
      <protection/>
    </xf>
    <xf numFmtId="0" fontId="23" fillId="44" borderId="54" xfId="114" applyFont="1" applyFill="1" applyBorder="1" applyAlignment="1">
      <alignment horizontal="center"/>
      <protection/>
    </xf>
    <xf numFmtId="0" fontId="23" fillId="46" borderId="76" xfId="114" applyFont="1" applyFill="1" applyBorder="1" applyAlignment="1">
      <alignment horizontal="center"/>
      <protection/>
    </xf>
    <xf numFmtId="0" fontId="3" fillId="0" borderId="77" xfId="114" applyFont="1" applyFill="1" applyBorder="1" applyAlignment="1">
      <alignment vertical="center"/>
      <protection/>
    </xf>
    <xf numFmtId="3" fontId="4" fillId="47" borderId="78" xfId="114" applyNumberFormat="1" applyFont="1" applyFill="1" applyBorder="1" applyAlignment="1">
      <alignment vertical="center"/>
      <protection/>
    </xf>
    <xf numFmtId="0" fontId="3" fillId="0" borderId="54" xfId="114" applyFont="1" applyFill="1" applyBorder="1" applyAlignment="1">
      <alignment vertical="center"/>
      <protection/>
    </xf>
    <xf numFmtId="165" fontId="4" fillId="47" borderId="52" xfId="114" applyNumberFormat="1" applyFont="1" applyFill="1" applyBorder="1" applyAlignment="1">
      <alignment vertical="center"/>
      <protection/>
    </xf>
    <xf numFmtId="165" fontId="4" fillId="47" borderId="52" xfId="114" applyNumberFormat="1" applyFont="1" applyFill="1" applyBorder="1" applyAlignment="1">
      <alignment horizontal="right" vertical="center"/>
      <protection/>
    </xf>
    <xf numFmtId="0" fontId="3" fillId="0" borderId="54" xfId="114" applyFont="1" applyFill="1" applyBorder="1" applyAlignment="1">
      <alignment horizontal="center" vertical="center"/>
      <protection/>
    </xf>
    <xf numFmtId="0" fontId="3" fillId="0" borderId="79" xfId="114" applyFont="1" applyFill="1" applyBorder="1" applyAlignment="1">
      <alignment vertical="center"/>
      <protection/>
    </xf>
    <xf numFmtId="165" fontId="3" fillId="0" borderId="80" xfId="114" applyNumberFormat="1" applyFont="1" applyFill="1" applyBorder="1" applyAlignment="1">
      <alignment vertical="center"/>
      <protection/>
    </xf>
    <xf numFmtId="165" fontId="3" fillId="0" borderId="81" xfId="114" applyNumberFormat="1" applyFont="1" applyFill="1" applyBorder="1" applyAlignment="1">
      <alignment vertical="center"/>
      <protection/>
    </xf>
    <xf numFmtId="165" fontId="3" fillId="44" borderId="81" xfId="114" applyNumberFormat="1" applyFont="1" applyFill="1" applyBorder="1" applyAlignment="1">
      <alignment vertical="center"/>
      <protection/>
    </xf>
    <xf numFmtId="165" fontId="4" fillId="47" borderId="80" xfId="114" applyNumberFormat="1" applyFont="1" applyFill="1" applyBorder="1" applyAlignment="1">
      <alignment vertical="center"/>
      <protection/>
    </xf>
    <xf numFmtId="165" fontId="4" fillId="47" borderId="81" xfId="114" applyNumberFormat="1" applyFont="1" applyFill="1" applyBorder="1" applyAlignment="1">
      <alignment vertical="center"/>
      <protection/>
    </xf>
    <xf numFmtId="165" fontId="4" fillId="47" borderId="82" xfId="114" applyNumberFormat="1" applyFont="1" applyFill="1" applyBorder="1" applyAlignment="1">
      <alignment vertical="center"/>
      <protection/>
    </xf>
    <xf numFmtId="0" fontId="6" fillId="39" borderId="83" xfId="143" applyFont="1" applyFill="1" applyBorder="1" applyAlignment="1">
      <alignment horizontal="center" vertical="center" wrapText="1"/>
      <protection/>
    </xf>
    <xf numFmtId="0" fontId="6" fillId="39" borderId="42" xfId="143" applyFont="1" applyFill="1" applyBorder="1" applyAlignment="1">
      <alignment horizontal="center" vertical="center" wrapText="1"/>
      <protection/>
    </xf>
    <xf numFmtId="0" fontId="6" fillId="39" borderId="84" xfId="143" applyFont="1" applyFill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7" borderId="83" xfId="0" applyFont="1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6" fillId="39" borderId="85" xfId="143" applyFont="1" applyFill="1" applyBorder="1" applyAlignment="1">
      <alignment horizontal="center" vertical="center" wrapText="1"/>
      <protection/>
    </xf>
    <xf numFmtId="0" fontId="0" fillId="39" borderId="86" xfId="0" applyFill="1" applyBorder="1" applyAlignment="1">
      <alignment horizontal="center" vertical="center" wrapText="1"/>
    </xf>
    <xf numFmtId="0" fontId="6" fillId="39" borderId="0" xfId="143" applyFont="1" applyFill="1" applyBorder="1" applyAlignment="1">
      <alignment horizontal="center" vertical="center" wrapText="1"/>
      <protection/>
    </xf>
    <xf numFmtId="0" fontId="0" fillId="39" borderId="0" xfId="0" applyFill="1" applyBorder="1" applyAlignment="1">
      <alignment horizontal="center" vertical="center" wrapText="1"/>
    </xf>
    <xf numFmtId="0" fontId="6" fillId="39" borderId="87" xfId="143" applyFont="1" applyFill="1" applyBorder="1" applyAlignment="1">
      <alignment horizontal="center" vertical="center" wrapText="1"/>
      <protection/>
    </xf>
    <xf numFmtId="0" fontId="0" fillId="39" borderId="88" xfId="0" applyFill="1" applyBorder="1" applyAlignment="1">
      <alignment horizontal="center" vertical="center" wrapText="1"/>
    </xf>
    <xf numFmtId="0" fontId="0" fillId="39" borderId="89" xfId="0" applyFill="1" applyBorder="1" applyAlignment="1">
      <alignment horizontal="center" vertical="center" wrapText="1"/>
    </xf>
    <xf numFmtId="0" fontId="6" fillId="39" borderId="90" xfId="143" applyFont="1" applyFill="1" applyBorder="1" applyAlignment="1">
      <alignment horizontal="center" vertical="center" wrapText="1"/>
      <protection/>
    </xf>
    <xf numFmtId="0" fontId="6" fillId="39" borderId="45" xfId="143" applyFont="1" applyFill="1" applyBorder="1" applyAlignment="1">
      <alignment horizontal="center" vertical="center" wrapText="1"/>
      <protection/>
    </xf>
    <xf numFmtId="0" fontId="0" fillId="39" borderId="49" xfId="0" applyFill="1" applyBorder="1" applyAlignment="1">
      <alignment horizontal="center" vertical="center" wrapText="1"/>
    </xf>
    <xf numFmtId="0" fontId="6" fillId="39" borderId="13" xfId="143" applyFont="1" applyFill="1" applyBorder="1" applyAlignment="1">
      <alignment horizontal="center" vertical="center" wrapText="1"/>
      <protection/>
    </xf>
    <xf numFmtId="0" fontId="6" fillId="39" borderId="86" xfId="143" applyFont="1" applyFill="1" applyBorder="1" applyAlignment="1">
      <alignment horizontal="center" vertical="center" wrapText="1"/>
      <protection/>
    </xf>
    <xf numFmtId="0" fontId="6" fillId="39" borderId="91" xfId="143" applyFont="1" applyFill="1" applyBorder="1" applyAlignment="1">
      <alignment horizontal="center" vertical="center" wrapText="1"/>
      <protection/>
    </xf>
    <xf numFmtId="0" fontId="12" fillId="7" borderId="92" xfId="143" applyFont="1" applyFill="1" applyBorder="1" applyAlignment="1">
      <alignment horizontal="center" vertical="center" wrapText="1"/>
      <protection/>
    </xf>
    <xf numFmtId="0" fontId="12" fillId="7" borderId="47" xfId="143" applyFont="1" applyFill="1" applyBorder="1" applyAlignment="1">
      <alignment horizontal="center" vertical="center" wrapText="1"/>
      <protection/>
    </xf>
    <xf numFmtId="3" fontId="3" fillId="7" borderId="23" xfId="143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3" fontId="3" fillId="7" borderId="22" xfId="143" applyNumberFormat="1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3" fontId="3" fillId="7" borderId="19" xfId="143" applyNumberFormat="1" applyFont="1" applyFill="1" applyBorder="1" applyAlignment="1">
      <alignment horizontal="center" vertical="center"/>
      <protection/>
    </xf>
    <xf numFmtId="0" fontId="12" fillId="7" borderId="93" xfId="143" applyFont="1" applyFill="1" applyBorder="1" applyAlignment="1">
      <alignment horizontal="center" vertical="center" wrapText="1"/>
      <protection/>
    </xf>
    <xf numFmtId="3" fontId="3" fillId="41" borderId="25" xfId="143" applyNumberFormat="1" applyFont="1" applyFill="1" applyBorder="1" applyAlignment="1">
      <alignment horizontal="center" vertical="center" wrapText="1"/>
      <protection/>
    </xf>
    <xf numFmtId="0" fontId="4" fillId="0" borderId="94" xfId="0" applyFont="1" applyBorder="1" applyAlignment="1">
      <alignment horizontal="center" vertical="center" wrapText="1"/>
    </xf>
    <xf numFmtId="3" fontId="3" fillId="41" borderId="95" xfId="143" applyNumberFormat="1" applyFont="1" applyFill="1" applyBorder="1" applyAlignment="1">
      <alignment horizontal="center" vertical="center" wrapText="1"/>
      <protection/>
    </xf>
    <xf numFmtId="0" fontId="4" fillId="0" borderId="96" xfId="0" applyFont="1" applyBorder="1" applyAlignment="1">
      <alignment horizontal="center" vertical="center" wrapText="1"/>
    </xf>
    <xf numFmtId="3" fontId="15" fillId="42" borderId="97" xfId="143" applyNumberFormat="1" applyFont="1" applyFill="1" applyBorder="1" applyAlignment="1">
      <alignment horizontal="center" vertical="center" wrapText="1"/>
      <protection/>
    </xf>
    <xf numFmtId="0" fontId="15" fillId="42" borderId="98" xfId="0" applyFont="1" applyFill="1" applyBorder="1" applyAlignment="1">
      <alignment horizontal="center" vertical="center" wrapText="1"/>
    </xf>
    <xf numFmtId="3" fontId="15" fillId="42" borderId="99" xfId="143" applyNumberFormat="1" applyFont="1" applyFill="1" applyBorder="1" applyAlignment="1">
      <alignment horizontal="center" vertical="center" wrapText="1"/>
      <protection/>
    </xf>
    <xf numFmtId="0" fontId="15" fillId="42" borderId="100" xfId="0" applyFont="1" applyFill="1" applyBorder="1" applyAlignment="1">
      <alignment horizontal="center" vertical="center" wrapText="1"/>
    </xf>
  </cellXfs>
  <cellStyles count="1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lkem 2" xfId="34"/>
    <cellStyle name="Celkem 3" xfId="35"/>
    <cellStyle name="Celkem 4" xfId="36"/>
    <cellStyle name="Celkem 5" xfId="37"/>
    <cellStyle name="Comma" xfId="38"/>
    <cellStyle name="Comma [0]" xfId="39"/>
    <cellStyle name="Comma [0] 2" xfId="40"/>
    <cellStyle name="Comma 2" xfId="41"/>
    <cellStyle name="Comma 3" xfId="42"/>
    <cellStyle name="Comma 4" xfId="43"/>
    <cellStyle name="Comma 5" xfId="44"/>
    <cellStyle name="Comma_PCENY" xfId="45"/>
    <cellStyle name="Comma0" xfId="46"/>
    <cellStyle name="Comma0 2" xfId="47"/>
    <cellStyle name="Currency" xfId="48"/>
    <cellStyle name="Currency [0]" xfId="49"/>
    <cellStyle name="Currency 2" xfId="50"/>
    <cellStyle name="Currency 3" xfId="51"/>
    <cellStyle name="Currency 4" xfId="52"/>
    <cellStyle name="Currency 5" xfId="53"/>
    <cellStyle name="Currency_PCENY" xfId="54"/>
    <cellStyle name="Currency0" xfId="55"/>
    <cellStyle name="Currency0 2" xfId="56"/>
    <cellStyle name="Comma" xfId="57"/>
    <cellStyle name="Čárka 2" xfId="58"/>
    <cellStyle name="Comma [0]" xfId="59"/>
    <cellStyle name="Čárky bez des. míst 2" xfId="60"/>
    <cellStyle name="Date" xfId="61"/>
    <cellStyle name="Date 2" xfId="62"/>
    <cellStyle name="Date 3" xfId="63"/>
    <cellStyle name="Datum" xfId="64"/>
    <cellStyle name="Datum 2" xfId="65"/>
    <cellStyle name="Datum 3" xfId="66"/>
    <cellStyle name="Datum 4" xfId="67"/>
    <cellStyle name="Datum 5" xfId="68"/>
    <cellStyle name="Finanční0" xfId="69"/>
    <cellStyle name="Finanční0 2" xfId="70"/>
    <cellStyle name="Finanční0 3" xfId="71"/>
    <cellStyle name="Finanční0 4" xfId="72"/>
    <cellStyle name="Finanční0 5" xfId="73"/>
    <cellStyle name="Fixed" xfId="74"/>
    <cellStyle name="Fixed 2" xfId="75"/>
    <cellStyle name="Fixed 3" xfId="76"/>
    <cellStyle name="Heading 1" xfId="77"/>
    <cellStyle name="Heading 1 2" xfId="78"/>
    <cellStyle name="Heading 2" xfId="79"/>
    <cellStyle name="Heading 2 2" xfId="80"/>
    <cellStyle name="Heading1" xfId="81"/>
    <cellStyle name="Heading1 2" xfId="82"/>
    <cellStyle name="Heading2" xfId="83"/>
    <cellStyle name="Heading2 2" xfId="84"/>
    <cellStyle name="Hyperlink" xfId="85"/>
    <cellStyle name="Hyperlink" xfId="86"/>
    <cellStyle name="Hypertextový odkaz 10" xfId="87"/>
    <cellStyle name="Hypertextový odkaz 2" xfId="88"/>
    <cellStyle name="Hypertextový odkaz 2 2" xfId="89"/>
    <cellStyle name="Hypertextový odkaz 3" xfId="90"/>
    <cellStyle name="Hypertextový odkaz 4" xfId="91"/>
    <cellStyle name="Hypertextový odkaz 5" xfId="92"/>
    <cellStyle name="Hypertextový odkaz 6" xfId="93"/>
    <cellStyle name="Hypertextový odkaz 7" xfId="94"/>
    <cellStyle name="Hypertextový odkaz 8" xfId="95"/>
    <cellStyle name="Hypertextový odkaz 9" xfId="96"/>
    <cellStyle name="Chybně" xfId="97"/>
    <cellStyle name="Kontrolní buňka" xfId="98"/>
    <cellStyle name="Currency" xfId="99"/>
    <cellStyle name="Měna 2" xfId="100"/>
    <cellStyle name="Měna0" xfId="101"/>
    <cellStyle name="Měna0 2" xfId="102"/>
    <cellStyle name="Měna0 3" xfId="103"/>
    <cellStyle name="Měna0 4" xfId="104"/>
    <cellStyle name="Měna0 5" xfId="105"/>
    <cellStyle name="Currency [0]" xfId="106"/>
    <cellStyle name="Měny bez des. míst 2" xfId="107"/>
    <cellStyle name="Nadpis 1" xfId="108"/>
    <cellStyle name="Nadpis 2" xfId="109"/>
    <cellStyle name="Nadpis 3" xfId="110"/>
    <cellStyle name="Nadpis 4" xfId="111"/>
    <cellStyle name="Název" xfId="112"/>
    <cellStyle name="Neutrální" xfId="113"/>
    <cellStyle name="Normal" xfId="114"/>
    <cellStyle name="Normální 10" xfId="115"/>
    <cellStyle name="Normální 11" xfId="116"/>
    <cellStyle name="Normální 12" xfId="117"/>
    <cellStyle name="Normální 13" xfId="118"/>
    <cellStyle name="Normální 14" xfId="119"/>
    <cellStyle name="Normální 15" xfId="120"/>
    <cellStyle name="Normální 16" xfId="121"/>
    <cellStyle name="Normální 17" xfId="122"/>
    <cellStyle name="Normální 18" xfId="123"/>
    <cellStyle name="Normální 19" xfId="124"/>
    <cellStyle name="Normální 2" xfId="125"/>
    <cellStyle name="Normální 2 2" xfId="126"/>
    <cellStyle name="Normální 2 3" xfId="127"/>
    <cellStyle name="Normální 2 4" xfId="128"/>
    <cellStyle name="Normální 20" xfId="129"/>
    <cellStyle name="Normální 21" xfId="130"/>
    <cellStyle name="Normální 22" xfId="131"/>
    <cellStyle name="Normální 23" xfId="132"/>
    <cellStyle name="Normální 3" xfId="133"/>
    <cellStyle name="Normální 3 2" xfId="134"/>
    <cellStyle name="Normální 3 3" xfId="135"/>
    <cellStyle name="Normální 3 4" xfId="136"/>
    <cellStyle name="Normální 4" xfId="137"/>
    <cellStyle name="Normální 5" xfId="138"/>
    <cellStyle name="Normální 6" xfId="139"/>
    <cellStyle name="Normální 7" xfId="140"/>
    <cellStyle name="Normální 8" xfId="141"/>
    <cellStyle name="Normální 9" xfId="142"/>
    <cellStyle name="normální_List1" xfId="143"/>
    <cellStyle name="Percent" xfId="144"/>
    <cellStyle name="Percent 2" xfId="145"/>
    <cellStyle name="Percent 3" xfId="146"/>
    <cellStyle name="Pevný" xfId="147"/>
    <cellStyle name="Pevný 2" xfId="148"/>
    <cellStyle name="Pevný 3" xfId="149"/>
    <cellStyle name="Pevný 4" xfId="150"/>
    <cellStyle name="Pevný 5" xfId="151"/>
    <cellStyle name="Followed Hyperlink" xfId="152"/>
    <cellStyle name="Poznámka" xfId="153"/>
    <cellStyle name="Percent" xfId="154"/>
    <cellStyle name="Procenta 2" xfId="155"/>
    <cellStyle name="Propojená buňka" xfId="156"/>
    <cellStyle name="Správně" xfId="157"/>
    <cellStyle name="Styl 1" xfId="158"/>
    <cellStyle name="Text upozornění" xfId="159"/>
    <cellStyle name="Total" xfId="160"/>
    <cellStyle name="Total 2" xfId="161"/>
    <cellStyle name="Total 3" xfId="162"/>
    <cellStyle name="Vstup" xfId="163"/>
    <cellStyle name="Výpočet" xfId="164"/>
    <cellStyle name="Výstup" xfId="165"/>
    <cellStyle name="Vysvětlující text" xfId="166"/>
    <cellStyle name="Záhlaví 1" xfId="167"/>
    <cellStyle name="Záhlaví 1 2" xfId="168"/>
    <cellStyle name="Záhlaví 1 3" xfId="169"/>
    <cellStyle name="Záhlaví 2" xfId="170"/>
    <cellStyle name="Záhlaví 2 2" xfId="171"/>
    <cellStyle name="Záhlaví 2 3" xfId="172"/>
    <cellStyle name="Zvýraznění 1" xfId="173"/>
    <cellStyle name="Zvýraznění 2" xfId="174"/>
    <cellStyle name="Zvýraznění 3" xfId="175"/>
    <cellStyle name="Zvýraznění 4" xfId="176"/>
    <cellStyle name="Zvýraznění 5" xfId="177"/>
    <cellStyle name="Zvýraznění 6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2" max="2" width="48.421875" style="0" customWidth="1"/>
    <col min="3" max="3" width="15.421875" style="0" customWidth="1"/>
    <col min="4" max="4" width="15.57421875" style="0" customWidth="1"/>
    <col min="5" max="6" width="16.140625" style="0" customWidth="1"/>
  </cols>
  <sheetData>
    <row r="2" spans="2:5" ht="15.75">
      <c r="B2" s="6" t="s">
        <v>96</v>
      </c>
      <c r="C2" s="5"/>
      <c r="D2" s="5"/>
      <c r="E2" s="4"/>
    </row>
    <row r="3" spans="2:5" ht="15.75">
      <c r="B3" s="6" t="s">
        <v>97</v>
      </c>
      <c r="C3" s="5"/>
      <c r="D3" s="5"/>
      <c r="E3" s="4"/>
    </row>
    <row r="4" spans="3:5" ht="19.5" customHeight="1" thickBot="1">
      <c r="C4" s="5"/>
      <c r="D4" s="5"/>
      <c r="E4" s="5"/>
    </row>
    <row r="5" spans="2:6" ht="21.75" customHeight="1" thickBot="1">
      <c r="B5" s="2"/>
      <c r="C5" s="62">
        <v>2020</v>
      </c>
      <c r="D5" s="62">
        <v>2021</v>
      </c>
      <c r="E5" s="62">
        <v>2022</v>
      </c>
      <c r="F5" s="63">
        <v>2023</v>
      </c>
    </row>
    <row r="6" spans="2:6" ht="9.75" customHeight="1" thickTop="1">
      <c r="B6" s="3"/>
      <c r="C6" s="1"/>
      <c r="D6" s="1"/>
      <c r="E6" s="1"/>
      <c r="F6" s="7"/>
    </row>
    <row r="7" spans="2:6" ht="16.5" customHeight="1">
      <c r="B7" s="30" t="s">
        <v>0</v>
      </c>
      <c r="C7" s="38">
        <v>8524981</v>
      </c>
      <c r="D7" s="38">
        <f>SUM(D8:D14)</f>
        <v>8779154.616</v>
      </c>
      <c r="E7" s="38">
        <f>SUM(E8:E14)</f>
        <v>9044422.488784</v>
      </c>
      <c r="F7" s="39">
        <f>SUM(F8:F14)</f>
        <v>9341317.211824816</v>
      </c>
    </row>
    <row r="8" spans="2:6" ht="16.5" customHeight="1">
      <c r="B8" s="31" t="s">
        <v>8</v>
      </c>
      <c r="C8" s="40">
        <v>2186000</v>
      </c>
      <c r="D8" s="40">
        <f>C8*1.059</f>
        <v>2314974</v>
      </c>
      <c r="E8" s="40">
        <f>D8*1.059</f>
        <v>2451557.466</v>
      </c>
      <c r="F8" s="41">
        <f>E8*1.059</f>
        <v>2596199.3564939997</v>
      </c>
    </row>
    <row r="9" spans="2:6" ht="16.5" customHeight="1">
      <c r="B9" s="31" t="s">
        <v>9</v>
      </c>
      <c r="C9" s="40">
        <v>45738</v>
      </c>
      <c r="D9" s="40">
        <f aca="true" t="shared" si="0" ref="D9:F12">C9*1.024</f>
        <v>46835.712</v>
      </c>
      <c r="E9" s="40">
        <f t="shared" si="0"/>
        <v>47959.769088</v>
      </c>
      <c r="F9" s="41">
        <f t="shared" si="0"/>
        <v>49110.803546112</v>
      </c>
    </row>
    <row r="10" spans="2:6" ht="16.5" customHeight="1">
      <c r="B10" s="31" t="s">
        <v>10</v>
      </c>
      <c r="C10" s="40">
        <v>187137</v>
      </c>
      <c r="D10" s="40">
        <f t="shared" si="0"/>
        <v>191628.288</v>
      </c>
      <c r="E10" s="40">
        <f t="shared" si="0"/>
        <v>196227.366912</v>
      </c>
      <c r="F10" s="41">
        <f t="shared" si="0"/>
        <v>200936.823717888</v>
      </c>
    </row>
    <row r="11" spans="2:6" ht="16.5" customHeight="1">
      <c r="B11" s="31" t="s">
        <v>11</v>
      </c>
      <c r="C11" s="40">
        <v>1712499</v>
      </c>
      <c r="D11" s="40">
        <f t="shared" si="0"/>
        <v>1753598.976</v>
      </c>
      <c r="E11" s="40">
        <f t="shared" si="0"/>
        <v>1795685.351424</v>
      </c>
      <c r="F11" s="41">
        <f t="shared" si="0"/>
        <v>1838781.799858176</v>
      </c>
    </row>
    <row r="12" spans="2:6" ht="16.5" customHeight="1">
      <c r="B12" s="31" t="s">
        <v>12</v>
      </c>
      <c r="C12" s="40">
        <v>4104610</v>
      </c>
      <c r="D12" s="40">
        <f t="shared" si="0"/>
        <v>4203120.64</v>
      </c>
      <c r="E12" s="40">
        <f t="shared" si="0"/>
        <v>4303995.53536</v>
      </c>
      <c r="F12" s="41">
        <f t="shared" si="0"/>
        <v>4407291.42820864</v>
      </c>
    </row>
    <row r="13" spans="2:6" ht="16.5" customHeight="1">
      <c r="B13" s="31" t="s">
        <v>19</v>
      </c>
      <c r="C13" s="40">
        <v>100000</v>
      </c>
      <c r="D13" s="40">
        <v>80000</v>
      </c>
      <c r="E13" s="40">
        <v>60000</v>
      </c>
      <c r="F13" s="41">
        <v>60000</v>
      </c>
    </row>
    <row r="14" spans="2:6" ht="16.5" customHeight="1">
      <c r="B14" s="31" t="s">
        <v>13</v>
      </c>
      <c r="C14" s="40">
        <f>C7-C8-C9-C10-C11-C12-C13</f>
        <v>188997</v>
      </c>
      <c r="D14" s="40">
        <f>C14</f>
        <v>188997</v>
      </c>
      <c r="E14" s="40">
        <f>D14</f>
        <v>188997</v>
      </c>
      <c r="F14" s="41">
        <f>E14</f>
        <v>188997</v>
      </c>
    </row>
    <row r="15" spans="2:6" ht="9.75" customHeight="1">
      <c r="B15" s="31"/>
      <c r="C15" s="40"/>
      <c r="D15" s="40"/>
      <c r="E15" s="40"/>
      <c r="F15" s="41"/>
    </row>
    <row r="16" spans="2:6" ht="16.5" customHeight="1">
      <c r="B16" s="30" t="s">
        <v>1</v>
      </c>
      <c r="C16" s="42">
        <v>544753</v>
      </c>
      <c r="D16" s="42">
        <f>C16*1.024</f>
        <v>557827.072</v>
      </c>
      <c r="E16" s="42">
        <f>D16*1.024</f>
        <v>571214.921728</v>
      </c>
      <c r="F16" s="43">
        <f>E16*1.024</f>
        <v>584924.079849472</v>
      </c>
    </row>
    <row r="17" spans="2:6" ht="9.75" customHeight="1">
      <c r="B17" s="31"/>
      <c r="C17" s="40"/>
      <c r="D17" s="40"/>
      <c r="E17" s="40"/>
      <c r="F17" s="41"/>
    </row>
    <row r="18" spans="2:6" ht="16.5" customHeight="1">
      <c r="B18" s="30" t="s">
        <v>3</v>
      </c>
      <c r="C18" s="42">
        <v>159892</v>
      </c>
      <c r="D18" s="42">
        <v>60000</v>
      </c>
      <c r="E18" s="42">
        <v>60000</v>
      </c>
      <c r="F18" s="43">
        <v>60000</v>
      </c>
    </row>
    <row r="19" spans="2:6" ht="9.75" customHeight="1">
      <c r="B19" s="31"/>
      <c r="C19" s="40"/>
      <c r="D19" s="40"/>
      <c r="E19" s="40"/>
      <c r="F19" s="41"/>
    </row>
    <row r="20" spans="2:6" ht="16.5" customHeight="1">
      <c r="B20" s="30" t="s">
        <v>2</v>
      </c>
      <c r="C20" s="42">
        <v>186178</v>
      </c>
      <c r="D20" s="42">
        <f>C20*1.03</f>
        <v>191763.34</v>
      </c>
      <c r="E20" s="42">
        <f>D20*1.03</f>
        <v>197516.2402</v>
      </c>
      <c r="F20" s="43">
        <f>E20*1.03</f>
        <v>203441.72740600002</v>
      </c>
    </row>
    <row r="21" spans="2:6" ht="9.75" customHeight="1">
      <c r="B21" s="31"/>
      <c r="C21" s="40"/>
      <c r="D21" s="40"/>
      <c r="E21" s="40"/>
      <c r="F21" s="41"/>
    </row>
    <row r="22" spans="2:6" ht="19.5" customHeight="1">
      <c r="B22" s="32" t="s">
        <v>58</v>
      </c>
      <c r="C22" s="44">
        <f>C7+C16+C18+C20-37216</f>
        <v>9378588</v>
      </c>
      <c r="D22" s="44">
        <f>D7+D16+D18+D20-31997-3000</f>
        <v>9553748.028</v>
      </c>
      <c r="E22" s="44">
        <f>E7+E16+E18+E20-31997-3000</f>
        <v>9838156.650712</v>
      </c>
      <c r="F22" s="45">
        <f>F7+F16+F18+F20-31997-3000</f>
        <v>10154686.019080289</v>
      </c>
    </row>
    <row r="23" spans="2:6" ht="9.75" customHeight="1">
      <c r="B23" s="33"/>
      <c r="C23" s="46"/>
      <c r="D23" s="46"/>
      <c r="E23" s="46"/>
      <c r="F23" s="47"/>
    </row>
    <row r="24" spans="2:6" ht="16.5" customHeight="1">
      <c r="B24" s="34" t="s">
        <v>14</v>
      </c>
      <c r="C24" s="40">
        <v>1750846</v>
      </c>
      <c r="D24" s="40">
        <v>1800000</v>
      </c>
      <c r="E24" s="40">
        <v>1800000</v>
      </c>
      <c r="F24" s="41">
        <v>1800000</v>
      </c>
    </row>
    <row r="25" spans="2:6" ht="16.5" customHeight="1">
      <c r="B25" s="34" t="s">
        <v>67</v>
      </c>
      <c r="C25" s="40">
        <v>750000</v>
      </c>
      <c r="D25" s="40">
        <v>750000</v>
      </c>
      <c r="E25" s="40"/>
      <c r="F25" s="41"/>
    </row>
    <row r="26" spans="2:6" ht="16.5" customHeight="1">
      <c r="B26" s="34" t="s">
        <v>4</v>
      </c>
      <c r="C26" s="40">
        <v>-300997</v>
      </c>
      <c r="D26" s="40">
        <f>-('Dluhová služba SMO 2019-2028 '!F15)</f>
        <v>-375000</v>
      </c>
      <c r="E26" s="40">
        <f>-('Dluhová služba SMO 2019-2028 '!H15)</f>
        <v>-450000</v>
      </c>
      <c r="F26" s="41">
        <f>-('Dluhová služba SMO 2019-2028 '!J15)</f>
        <v>-450000</v>
      </c>
    </row>
    <row r="27" spans="2:6" ht="19.5" customHeight="1">
      <c r="B27" s="32" t="s">
        <v>5</v>
      </c>
      <c r="C27" s="54">
        <f>SUM(C24:C26)</f>
        <v>2199849</v>
      </c>
      <c r="D27" s="54">
        <f>SUM(D24:D26)</f>
        <v>2175000</v>
      </c>
      <c r="E27" s="54">
        <f>SUM(E24:E26)</f>
        <v>1350000</v>
      </c>
      <c r="F27" s="55">
        <f>SUM(F24:F26)</f>
        <v>1350000</v>
      </c>
    </row>
    <row r="28" spans="2:6" ht="9.75" customHeight="1" thickBot="1">
      <c r="B28" s="56" t="s">
        <v>6</v>
      </c>
      <c r="C28" s="57"/>
      <c r="D28" s="57"/>
      <c r="E28" s="57"/>
      <c r="F28" s="58"/>
    </row>
    <row r="29" spans="2:6" ht="19.5" customHeight="1" thickBot="1" thickTop="1">
      <c r="B29" s="59" t="s">
        <v>7</v>
      </c>
      <c r="C29" s="60">
        <f>(C22+C27)</f>
        <v>11578437</v>
      </c>
      <c r="D29" s="60">
        <f>(D22+D27)</f>
        <v>11728748.028</v>
      </c>
      <c r="E29" s="60">
        <f>(E22+E27)</f>
        <v>11188156.650712</v>
      </c>
      <c r="F29" s="61">
        <f>(F22+F27)</f>
        <v>11504686.019080289</v>
      </c>
    </row>
    <row r="30" spans="2:6" ht="9.75" customHeight="1" thickTop="1">
      <c r="B30" s="33"/>
      <c r="C30" s="46"/>
      <c r="D30" s="46"/>
      <c r="E30" s="46"/>
      <c r="F30" s="47"/>
    </row>
    <row r="31" spans="2:6" ht="19.5" customHeight="1">
      <c r="B31" s="35" t="s">
        <v>60</v>
      </c>
      <c r="C31" s="48">
        <v>7873611</v>
      </c>
      <c r="D31" s="48">
        <f>C31*1.0375</f>
        <v>8168871.412500001</v>
      </c>
      <c r="E31" s="48">
        <f>D31*1.0375</f>
        <v>8475204.090468751</v>
      </c>
      <c r="F31" s="49">
        <f>E31*1.0375</f>
        <v>8793024.24386133</v>
      </c>
    </row>
    <row r="32" spans="2:6" ht="9.75" customHeight="1">
      <c r="B32" s="36"/>
      <c r="C32" s="50"/>
      <c r="D32" s="50"/>
      <c r="E32" s="50"/>
      <c r="F32" s="51"/>
    </row>
    <row r="33" spans="2:6" ht="19.5" customHeight="1" thickBot="1">
      <c r="B33" s="37" t="s">
        <v>57</v>
      </c>
      <c r="C33" s="52">
        <f>(C29-C31)</f>
        <v>3704826</v>
      </c>
      <c r="D33" s="52">
        <f>(D29-D31)</f>
        <v>3559876.6155000003</v>
      </c>
      <c r="E33" s="52">
        <f>(E29-E31)</f>
        <v>2712952.560243249</v>
      </c>
      <c r="F33" s="53">
        <f>(F29-F31)</f>
        <v>2711661.775218958</v>
      </c>
    </row>
    <row r="34" ht="12.75">
      <c r="C34" s="5"/>
    </row>
    <row r="35" ht="12.75">
      <c r="B35" s="67" t="s">
        <v>68</v>
      </c>
    </row>
    <row r="36" spans="3:5" ht="12.75">
      <c r="C36" s="5"/>
      <c r="D36" s="5"/>
      <c r="E36" s="5"/>
    </row>
    <row r="37" ht="12.75">
      <c r="B37" s="67" t="s">
        <v>59</v>
      </c>
    </row>
    <row r="38" spans="2:5" ht="12.75">
      <c r="B38" s="18"/>
      <c r="C38" s="5"/>
      <c r="D38" s="5"/>
      <c r="E38" s="5"/>
    </row>
    <row r="39" ht="12.75">
      <c r="D39" s="5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&amp;RPříloha č.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zoomScale="80" zoomScaleNormal="80" zoomScalePageLayoutView="0" workbookViewId="0" topLeftCell="A1">
      <selection activeCell="T28" sqref="T28"/>
    </sheetView>
  </sheetViews>
  <sheetFormatPr defaultColWidth="9.140625" defaultRowHeight="12.75"/>
  <cols>
    <col min="1" max="1" width="31.140625" style="0" customWidth="1"/>
    <col min="2" max="2" width="11.421875" style="19" bestFit="1" customWidth="1"/>
    <col min="3" max="3" width="9.8515625" style="19" bestFit="1" customWidth="1"/>
    <col min="4" max="4" width="11.421875" style="19" bestFit="1" customWidth="1"/>
    <col min="5" max="5" width="9.8515625" style="19" bestFit="1" customWidth="1"/>
    <col min="6" max="6" width="11.421875" style="19" bestFit="1" customWidth="1"/>
    <col min="7" max="7" width="9.8515625" style="19" bestFit="1" customWidth="1"/>
    <col min="8" max="8" width="11.421875" style="19" bestFit="1" customWidth="1"/>
    <col min="9" max="9" width="9.8515625" style="19" bestFit="1" customWidth="1"/>
    <col min="10" max="10" width="11.421875" style="19" bestFit="1" customWidth="1"/>
    <col min="11" max="11" width="9.8515625" style="19" bestFit="1" customWidth="1"/>
    <col min="12" max="12" width="11.421875" style="19" bestFit="1" customWidth="1"/>
    <col min="13" max="13" width="9.8515625" style="19" bestFit="1" customWidth="1"/>
    <col min="14" max="14" width="11.421875" style="19" bestFit="1" customWidth="1"/>
    <col min="15" max="15" width="9.8515625" style="19" bestFit="1" customWidth="1"/>
    <col min="16" max="16" width="11.421875" style="19" bestFit="1" customWidth="1"/>
    <col min="17" max="17" width="9.8515625" style="19" bestFit="1" customWidth="1"/>
    <col min="18" max="18" width="11.421875" style="19" bestFit="1" customWidth="1"/>
    <col min="19" max="19" width="9.8515625" style="19" bestFit="1" customWidth="1"/>
    <col min="20" max="20" width="11.421875" style="19" bestFit="1" customWidth="1"/>
    <col min="21" max="21" width="9.8515625" style="19" bestFit="1" customWidth="1"/>
    <col min="22" max="22" width="9.140625" style="183" customWidth="1"/>
    <col min="23" max="16384" width="9.140625" style="19" customWidth="1"/>
  </cols>
  <sheetData>
    <row r="1" spans="1:22" ht="25.5" customHeight="1">
      <c r="A1" s="68" t="s">
        <v>69</v>
      </c>
      <c r="B1" s="69"/>
      <c r="C1" s="69"/>
      <c r="V1" s="70"/>
    </row>
    <row r="2" spans="1:22" ht="24.75" customHeight="1" thickBot="1">
      <c r="A2" s="71"/>
      <c r="S2" s="19"/>
      <c r="U2" s="72" t="s">
        <v>15</v>
      </c>
      <c r="V2" s="70"/>
    </row>
    <row r="3" spans="1:22" ht="18" customHeight="1" thickBot="1">
      <c r="A3" s="237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/>
      <c r="V3" s="242" t="s">
        <v>70</v>
      </c>
    </row>
    <row r="4" spans="1:22" ht="20.25" customHeight="1">
      <c r="A4" s="238"/>
      <c r="B4" s="245">
        <v>2019</v>
      </c>
      <c r="C4" s="246"/>
      <c r="D4" s="247">
        <v>2020</v>
      </c>
      <c r="E4" s="248"/>
      <c r="F4" s="249">
        <v>2021</v>
      </c>
      <c r="G4" s="250"/>
      <c r="H4" s="249">
        <v>2022</v>
      </c>
      <c r="I4" s="251"/>
      <c r="J4" s="252">
        <v>2023</v>
      </c>
      <c r="K4" s="251"/>
      <c r="L4" s="252">
        <v>2024</v>
      </c>
      <c r="M4" s="251"/>
      <c r="N4" s="253">
        <v>2025</v>
      </c>
      <c r="O4" s="254"/>
      <c r="P4" s="255">
        <v>2026</v>
      </c>
      <c r="Q4" s="254"/>
      <c r="R4" s="245">
        <v>2027</v>
      </c>
      <c r="S4" s="256"/>
      <c r="T4" s="257">
        <v>2028</v>
      </c>
      <c r="U4" s="256"/>
      <c r="V4" s="243"/>
    </row>
    <row r="5" spans="1:22" ht="21.75" customHeight="1" thickBot="1">
      <c r="A5" s="239"/>
      <c r="B5" s="73" t="s">
        <v>16</v>
      </c>
      <c r="C5" s="74" t="s">
        <v>17</v>
      </c>
      <c r="D5" s="73" t="s">
        <v>16</v>
      </c>
      <c r="E5" s="74" t="s">
        <v>17</v>
      </c>
      <c r="F5" s="75" t="s">
        <v>16</v>
      </c>
      <c r="G5" s="76" t="s">
        <v>17</v>
      </c>
      <c r="H5" s="73" t="s">
        <v>16</v>
      </c>
      <c r="I5" s="74" t="s">
        <v>17</v>
      </c>
      <c r="J5" s="75" t="s">
        <v>16</v>
      </c>
      <c r="K5" s="74" t="s">
        <v>17</v>
      </c>
      <c r="L5" s="73" t="s">
        <v>16</v>
      </c>
      <c r="M5" s="74" t="s">
        <v>17</v>
      </c>
      <c r="N5" s="73" t="s">
        <v>16</v>
      </c>
      <c r="O5" s="74" t="s">
        <v>17</v>
      </c>
      <c r="P5" s="75" t="s">
        <v>16</v>
      </c>
      <c r="Q5" s="77" t="s">
        <v>17</v>
      </c>
      <c r="R5" s="73" t="s">
        <v>16</v>
      </c>
      <c r="S5" s="77" t="s">
        <v>17</v>
      </c>
      <c r="T5" s="75" t="s">
        <v>16</v>
      </c>
      <c r="U5" s="77" t="s">
        <v>17</v>
      </c>
      <c r="V5" s="244"/>
    </row>
    <row r="6" spans="1:23" ht="33" customHeight="1" thickTop="1">
      <c r="A6" s="78" t="s">
        <v>18</v>
      </c>
      <c r="B6" s="79">
        <v>1500</v>
      </c>
      <c r="C6" s="80">
        <v>37</v>
      </c>
      <c r="D6" s="79">
        <v>997</v>
      </c>
      <c r="E6" s="80">
        <v>9</v>
      </c>
      <c r="F6" s="81"/>
      <c r="G6" s="82"/>
      <c r="H6" s="79"/>
      <c r="I6" s="80"/>
      <c r="J6" s="79"/>
      <c r="K6" s="80"/>
      <c r="L6" s="79"/>
      <c r="M6" s="80"/>
      <c r="N6" s="79"/>
      <c r="O6" s="80"/>
      <c r="P6" s="79"/>
      <c r="Q6" s="80"/>
      <c r="R6" s="83"/>
      <c r="S6" s="84"/>
      <c r="T6" s="85"/>
      <c r="U6" s="84"/>
      <c r="V6" s="86"/>
      <c r="W6" s="87"/>
    </row>
    <row r="7" spans="1:23" ht="33" customHeight="1">
      <c r="A7" s="24" t="s">
        <v>21</v>
      </c>
      <c r="B7" s="88">
        <v>50000</v>
      </c>
      <c r="C7" s="89">
        <v>2641</v>
      </c>
      <c r="D7" s="88">
        <v>50000</v>
      </c>
      <c r="E7" s="89">
        <v>2654</v>
      </c>
      <c r="F7" s="90">
        <v>50000</v>
      </c>
      <c r="G7" s="91">
        <v>2085</v>
      </c>
      <c r="H7" s="88">
        <v>50000</v>
      </c>
      <c r="I7" s="89">
        <v>1592</v>
      </c>
      <c r="J7" s="92">
        <v>50000</v>
      </c>
      <c r="K7" s="89">
        <v>796</v>
      </c>
      <c r="L7" s="92"/>
      <c r="M7" s="89"/>
      <c r="N7" s="92"/>
      <c r="O7" s="89"/>
      <c r="P7" s="93"/>
      <c r="Q7" s="94"/>
      <c r="R7" s="95"/>
      <c r="S7" s="96"/>
      <c r="T7" s="97"/>
      <c r="U7" s="96"/>
      <c r="V7" s="86">
        <v>2023</v>
      </c>
      <c r="W7" s="98"/>
    </row>
    <row r="8" spans="1:22" ht="33" customHeight="1">
      <c r="A8" s="9" t="s">
        <v>22</v>
      </c>
      <c r="B8" s="99">
        <v>50000</v>
      </c>
      <c r="C8" s="13">
        <v>8913</v>
      </c>
      <c r="D8" s="99">
        <v>50000</v>
      </c>
      <c r="E8" s="13">
        <v>7362</v>
      </c>
      <c r="F8" s="20">
        <v>50000</v>
      </c>
      <c r="G8" s="100">
        <v>5813</v>
      </c>
      <c r="H8" s="99">
        <v>50000</v>
      </c>
      <c r="I8" s="13">
        <v>4263</v>
      </c>
      <c r="J8" s="12">
        <v>50000</v>
      </c>
      <c r="K8" s="13">
        <v>2712</v>
      </c>
      <c r="L8" s="12">
        <v>50000</v>
      </c>
      <c r="M8" s="13">
        <v>1163</v>
      </c>
      <c r="N8" s="20"/>
      <c r="O8" s="13"/>
      <c r="P8" s="101"/>
      <c r="Q8" s="102"/>
      <c r="R8" s="103"/>
      <c r="S8" s="104"/>
      <c r="T8" s="105"/>
      <c r="U8" s="104"/>
      <c r="V8" s="106">
        <v>2024</v>
      </c>
    </row>
    <row r="9" spans="1:22" ht="33" customHeight="1">
      <c r="A9" s="9" t="s">
        <v>23</v>
      </c>
      <c r="B9" s="99">
        <v>30000</v>
      </c>
      <c r="C9" s="13">
        <v>5259</v>
      </c>
      <c r="D9" s="99">
        <v>30000</v>
      </c>
      <c r="E9" s="13">
        <v>4345</v>
      </c>
      <c r="F9" s="20">
        <v>30000</v>
      </c>
      <c r="G9" s="10">
        <v>3430</v>
      </c>
      <c r="H9" s="99">
        <v>30000</v>
      </c>
      <c r="I9" s="13">
        <v>2515</v>
      </c>
      <c r="J9" s="12">
        <v>30000</v>
      </c>
      <c r="K9" s="13">
        <v>1601</v>
      </c>
      <c r="L9" s="12">
        <v>30000</v>
      </c>
      <c r="M9" s="13">
        <v>686</v>
      </c>
      <c r="N9" s="20"/>
      <c r="O9" s="13"/>
      <c r="P9" s="93"/>
      <c r="Q9" s="94"/>
      <c r="R9" s="95"/>
      <c r="S9" s="96"/>
      <c r="T9" s="97"/>
      <c r="U9" s="96"/>
      <c r="V9" s="106">
        <v>2024</v>
      </c>
    </row>
    <row r="10" spans="1:22" ht="33" customHeight="1">
      <c r="A10" s="24" t="s">
        <v>24</v>
      </c>
      <c r="B10" s="99">
        <v>50000</v>
      </c>
      <c r="C10" s="13">
        <v>8795</v>
      </c>
      <c r="D10" s="99">
        <v>50000</v>
      </c>
      <c r="E10" s="13">
        <v>8373</v>
      </c>
      <c r="F10" s="20">
        <v>50000</v>
      </c>
      <c r="G10" s="10">
        <v>7749</v>
      </c>
      <c r="H10" s="99">
        <v>50000</v>
      </c>
      <c r="I10" s="13">
        <v>6922</v>
      </c>
      <c r="J10" s="12">
        <v>50000</v>
      </c>
      <c r="K10" s="13">
        <v>5893</v>
      </c>
      <c r="L10" s="12">
        <v>50000</v>
      </c>
      <c r="M10" s="13">
        <v>4662</v>
      </c>
      <c r="N10" s="12">
        <v>50000</v>
      </c>
      <c r="O10" s="13">
        <v>3229</v>
      </c>
      <c r="P10" s="99">
        <v>50000</v>
      </c>
      <c r="Q10" s="107">
        <v>1796</v>
      </c>
      <c r="R10" s="108"/>
      <c r="S10" s="109"/>
      <c r="T10" s="110"/>
      <c r="U10" s="109"/>
      <c r="V10" s="106">
        <v>2026</v>
      </c>
    </row>
    <row r="11" spans="1:22" ht="33" customHeight="1">
      <c r="A11" s="24" t="s">
        <v>25</v>
      </c>
      <c r="B11" s="99">
        <v>95000</v>
      </c>
      <c r="C11" s="13">
        <v>9774</v>
      </c>
      <c r="D11" s="99">
        <v>95000</v>
      </c>
      <c r="E11" s="13">
        <v>8884</v>
      </c>
      <c r="F11" s="20">
        <v>95000</v>
      </c>
      <c r="G11" s="10">
        <v>7800</v>
      </c>
      <c r="H11" s="99">
        <v>95000</v>
      </c>
      <c r="I11" s="13">
        <v>6522</v>
      </c>
      <c r="J11" s="12">
        <v>95000</v>
      </c>
      <c r="K11" s="13">
        <v>5050</v>
      </c>
      <c r="L11" s="12">
        <v>95000</v>
      </c>
      <c r="M11" s="13">
        <v>3384</v>
      </c>
      <c r="N11" s="12">
        <v>95000</v>
      </c>
      <c r="O11" s="13">
        <v>1523</v>
      </c>
      <c r="P11" s="111"/>
      <c r="Q11" s="112"/>
      <c r="R11" s="113"/>
      <c r="S11" s="114"/>
      <c r="T11" s="115"/>
      <c r="U11" s="114"/>
      <c r="V11" s="106">
        <v>2025</v>
      </c>
    </row>
    <row r="12" spans="1:22" ht="33" customHeight="1">
      <c r="A12" s="24" t="s">
        <v>26</v>
      </c>
      <c r="B12" s="99">
        <v>25000</v>
      </c>
      <c r="C12" s="13">
        <v>2683</v>
      </c>
      <c r="D12" s="99">
        <v>25000</v>
      </c>
      <c r="E12" s="13">
        <v>2818</v>
      </c>
      <c r="F12" s="20">
        <v>25000</v>
      </c>
      <c r="G12" s="10">
        <v>2836</v>
      </c>
      <c r="H12" s="99">
        <v>25000</v>
      </c>
      <c r="I12" s="13">
        <v>2750</v>
      </c>
      <c r="J12" s="12">
        <v>25000</v>
      </c>
      <c r="K12" s="13">
        <v>2664</v>
      </c>
      <c r="L12" s="12">
        <v>25000</v>
      </c>
      <c r="M12" s="13">
        <v>2441</v>
      </c>
      <c r="N12" s="12">
        <v>25000</v>
      </c>
      <c r="O12" s="13">
        <v>1898</v>
      </c>
      <c r="P12" s="99">
        <v>25000</v>
      </c>
      <c r="Q12" s="116">
        <v>1521</v>
      </c>
      <c r="R12" s="108">
        <v>25000</v>
      </c>
      <c r="S12" s="117">
        <v>1198</v>
      </c>
      <c r="T12" s="110"/>
      <c r="U12" s="109"/>
      <c r="V12" s="106">
        <v>2027</v>
      </c>
    </row>
    <row r="13" spans="1:22" ht="33" customHeight="1">
      <c r="A13" s="118" t="s">
        <v>71</v>
      </c>
      <c r="B13" s="119"/>
      <c r="C13" s="120"/>
      <c r="D13" s="121">
        <v>0</v>
      </c>
      <c r="E13" s="120">
        <v>0</v>
      </c>
      <c r="F13" s="121">
        <v>75000</v>
      </c>
      <c r="G13" s="120">
        <v>21731</v>
      </c>
      <c r="H13" s="122">
        <v>75000</v>
      </c>
      <c r="I13" s="120">
        <v>19906</v>
      </c>
      <c r="J13" s="122">
        <v>75000</v>
      </c>
      <c r="K13" s="120">
        <v>17631</v>
      </c>
      <c r="L13" s="122">
        <v>75000</v>
      </c>
      <c r="M13" s="120">
        <v>15356</v>
      </c>
      <c r="N13" s="122">
        <v>75000</v>
      </c>
      <c r="O13" s="120">
        <v>13081</v>
      </c>
      <c r="P13" s="122">
        <v>75000</v>
      </c>
      <c r="Q13" s="123">
        <v>10806</v>
      </c>
      <c r="R13" s="122">
        <v>75000</v>
      </c>
      <c r="S13" s="124">
        <v>8531</v>
      </c>
      <c r="T13" s="122">
        <v>75000</v>
      </c>
      <c r="U13" s="124">
        <v>6256</v>
      </c>
      <c r="V13" s="125">
        <v>2030</v>
      </c>
    </row>
    <row r="14" spans="1:22" ht="33" customHeight="1">
      <c r="A14" s="118" t="s">
        <v>72</v>
      </c>
      <c r="B14" s="119"/>
      <c r="C14" s="120"/>
      <c r="D14" s="126"/>
      <c r="E14" s="127"/>
      <c r="F14" s="126">
        <v>0</v>
      </c>
      <c r="G14" s="127">
        <v>0</v>
      </c>
      <c r="H14" s="122">
        <v>75000</v>
      </c>
      <c r="I14" s="120">
        <v>21731</v>
      </c>
      <c r="J14" s="122">
        <v>75000</v>
      </c>
      <c r="K14" s="120">
        <v>19906</v>
      </c>
      <c r="L14" s="122">
        <v>75000</v>
      </c>
      <c r="M14" s="120">
        <v>17631</v>
      </c>
      <c r="N14" s="122">
        <v>75000</v>
      </c>
      <c r="O14" s="120">
        <v>15356</v>
      </c>
      <c r="P14" s="122">
        <v>75000</v>
      </c>
      <c r="Q14" s="128">
        <v>13081</v>
      </c>
      <c r="R14" s="122">
        <v>75000</v>
      </c>
      <c r="S14" s="129">
        <v>10806</v>
      </c>
      <c r="T14" s="122">
        <v>75000</v>
      </c>
      <c r="U14" s="129">
        <v>8531</v>
      </c>
      <c r="V14" s="125">
        <v>2031</v>
      </c>
    </row>
    <row r="15" spans="1:22" ht="33" customHeight="1">
      <c r="A15" s="258" t="s">
        <v>27</v>
      </c>
      <c r="B15" s="191">
        <f>SUM(B6:B12)</f>
        <v>301500</v>
      </c>
      <c r="C15" s="130">
        <f>SUM(C6:C12)</f>
        <v>38102</v>
      </c>
      <c r="D15" s="191">
        <f>SUM(D6:D12)</f>
        <v>300997</v>
      </c>
      <c r="E15" s="130">
        <f>SUM(E6:E12)</f>
        <v>34445</v>
      </c>
      <c r="F15" s="191">
        <f>SUM(F6:F14)</f>
        <v>375000</v>
      </c>
      <c r="G15" s="130">
        <f aca="true" t="shared" si="0" ref="G15:U15">SUM(G6:G14)</f>
        <v>51444</v>
      </c>
      <c r="H15" s="191">
        <f t="shared" si="0"/>
        <v>450000</v>
      </c>
      <c r="I15" s="130">
        <f t="shared" si="0"/>
        <v>66201</v>
      </c>
      <c r="J15" s="191">
        <f t="shared" si="0"/>
        <v>450000</v>
      </c>
      <c r="K15" s="130">
        <f t="shared" si="0"/>
        <v>56253</v>
      </c>
      <c r="L15" s="191">
        <f t="shared" si="0"/>
        <v>400000</v>
      </c>
      <c r="M15" s="130">
        <f t="shared" si="0"/>
        <v>45323</v>
      </c>
      <c r="N15" s="191">
        <f t="shared" si="0"/>
        <v>320000</v>
      </c>
      <c r="O15" s="130">
        <f t="shared" si="0"/>
        <v>35087</v>
      </c>
      <c r="P15" s="191">
        <f t="shared" si="0"/>
        <v>225000</v>
      </c>
      <c r="Q15" s="130">
        <f t="shared" si="0"/>
        <v>27204</v>
      </c>
      <c r="R15" s="191">
        <f t="shared" si="0"/>
        <v>175000</v>
      </c>
      <c r="S15" s="130">
        <f t="shared" si="0"/>
        <v>20535</v>
      </c>
      <c r="T15" s="191">
        <f t="shared" si="0"/>
        <v>150000</v>
      </c>
      <c r="U15" s="130">
        <f t="shared" si="0"/>
        <v>14787</v>
      </c>
      <c r="V15" s="106"/>
    </row>
    <row r="16" spans="1:22" ht="33" customHeight="1">
      <c r="A16" s="259"/>
      <c r="B16" s="260">
        <f>B15+C15</f>
        <v>339602</v>
      </c>
      <c r="C16" s="261"/>
      <c r="D16" s="262">
        <f>D15+E15</f>
        <v>335442</v>
      </c>
      <c r="E16" s="261"/>
      <c r="F16" s="262">
        <f>F15+G15</f>
        <v>426444</v>
      </c>
      <c r="G16" s="263"/>
      <c r="H16" s="260">
        <f>H15+I15</f>
        <v>516201</v>
      </c>
      <c r="I16" s="261"/>
      <c r="J16" s="262">
        <f>J15+K15</f>
        <v>506253</v>
      </c>
      <c r="K16" s="261"/>
      <c r="L16" s="264">
        <f>L15+M15</f>
        <v>445323</v>
      </c>
      <c r="M16" s="261"/>
      <c r="N16" s="264">
        <f>N15+O15</f>
        <v>355087</v>
      </c>
      <c r="O16" s="261"/>
      <c r="P16" s="264">
        <f>P15+Q15</f>
        <v>252204</v>
      </c>
      <c r="Q16" s="261"/>
      <c r="R16" s="260">
        <f>R15+S15</f>
        <v>195535</v>
      </c>
      <c r="S16" s="261"/>
      <c r="T16" s="260">
        <f>T15+U15</f>
        <v>164787</v>
      </c>
      <c r="U16" s="261"/>
      <c r="V16" s="106"/>
    </row>
    <row r="17" spans="1:22" ht="33" customHeight="1">
      <c r="A17" s="21" t="s">
        <v>38</v>
      </c>
      <c r="B17" s="99">
        <v>2750</v>
      </c>
      <c r="C17" s="23">
        <v>76</v>
      </c>
      <c r="D17" s="12">
        <v>2750</v>
      </c>
      <c r="E17" s="23">
        <v>72</v>
      </c>
      <c r="F17" s="12">
        <v>2750</v>
      </c>
      <c r="G17" s="22">
        <v>67</v>
      </c>
      <c r="H17" s="99">
        <v>2750</v>
      </c>
      <c r="I17" s="23">
        <v>63</v>
      </c>
      <c r="J17" s="12">
        <v>2750</v>
      </c>
      <c r="K17" s="22">
        <v>58</v>
      </c>
      <c r="L17" s="99">
        <v>2750</v>
      </c>
      <c r="M17" s="23">
        <v>54</v>
      </c>
      <c r="N17" s="12">
        <v>2750</v>
      </c>
      <c r="O17" s="23">
        <v>49</v>
      </c>
      <c r="P17" s="99">
        <v>2750</v>
      </c>
      <c r="Q17" s="23">
        <v>44</v>
      </c>
      <c r="R17" s="12">
        <v>2750</v>
      </c>
      <c r="S17" s="23">
        <v>40</v>
      </c>
      <c r="T17" s="12">
        <v>2750</v>
      </c>
      <c r="U17" s="23">
        <v>36</v>
      </c>
      <c r="V17" s="106">
        <v>2035</v>
      </c>
    </row>
    <row r="18" spans="1:22" ht="33" customHeight="1">
      <c r="A18" s="9" t="s">
        <v>73</v>
      </c>
      <c r="B18" s="131"/>
      <c r="C18" s="132">
        <v>0</v>
      </c>
      <c r="D18" s="133">
        <v>10000</v>
      </c>
      <c r="E18" s="134">
        <v>1467</v>
      </c>
      <c r="F18" s="135">
        <v>10000</v>
      </c>
      <c r="G18" s="136">
        <v>2275</v>
      </c>
      <c r="H18" s="137">
        <v>10000</v>
      </c>
      <c r="I18" s="23">
        <v>3979</v>
      </c>
      <c r="J18" s="135">
        <v>10000</v>
      </c>
      <c r="K18" s="136">
        <v>4689</v>
      </c>
      <c r="L18" s="137">
        <v>10000</v>
      </c>
      <c r="M18" s="134">
        <v>4526</v>
      </c>
      <c r="N18" s="135">
        <v>16660</v>
      </c>
      <c r="O18" s="136">
        <v>4309</v>
      </c>
      <c r="P18" s="137">
        <v>16660</v>
      </c>
      <c r="Q18" s="138">
        <v>4016</v>
      </c>
      <c r="R18" s="139">
        <v>16660</v>
      </c>
      <c r="S18" s="140">
        <v>3724</v>
      </c>
      <c r="T18" s="135">
        <v>16660</v>
      </c>
      <c r="U18" s="140">
        <v>3442</v>
      </c>
      <c r="V18" s="106">
        <v>2039</v>
      </c>
    </row>
    <row r="19" spans="1:22" ht="33" customHeight="1">
      <c r="A19" s="9" t="s">
        <v>28</v>
      </c>
      <c r="B19" s="103"/>
      <c r="C19" s="104"/>
      <c r="D19" s="103"/>
      <c r="E19" s="102"/>
      <c r="F19" s="105"/>
      <c r="G19" s="141"/>
      <c r="H19" s="103"/>
      <c r="I19" s="102"/>
      <c r="J19" s="105"/>
      <c r="K19" s="141"/>
      <c r="L19" s="103"/>
      <c r="M19" s="102"/>
      <c r="N19" s="105"/>
      <c r="O19" s="141"/>
      <c r="P19" s="103"/>
      <c r="Q19" s="142"/>
      <c r="R19" s="143"/>
      <c r="S19" s="104"/>
      <c r="T19" s="144"/>
      <c r="U19" s="104"/>
      <c r="V19" s="106"/>
    </row>
    <row r="20" spans="1:22" ht="33" customHeight="1">
      <c r="A20" s="9" t="s">
        <v>28</v>
      </c>
      <c r="B20" s="145">
        <v>1500</v>
      </c>
      <c r="C20" s="146">
        <v>39</v>
      </c>
      <c r="D20" s="145">
        <v>1500</v>
      </c>
      <c r="E20" s="147">
        <v>8</v>
      </c>
      <c r="F20" s="148"/>
      <c r="G20" s="149"/>
      <c r="H20" s="150"/>
      <c r="I20" s="151"/>
      <c r="J20" s="152"/>
      <c r="K20" s="153"/>
      <c r="L20" s="150"/>
      <c r="M20" s="151"/>
      <c r="N20" s="152"/>
      <c r="O20" s="151"/>
      <c r="P20" s="154"/>
      <c r="Q20" s="142"/>
      <c r="R20" s="103"/>
      <c r="S20" s="7"/>
      <c r="T20" s="105"/>
      <c r="U20" s="7"/>
      <c r="V20" s="106"/>
    </row>
    <row r="21" spans="1:22" ht="33" customHeight="1">
      <c r="A21" s="9" t="s">
        <v>28</v>
      </c>
      <c r="B21" s="155">
        <v>2670</v>
      </c>
      <c r="C21" s="14">
        <v>614</v>
      </c>
      <c r="D21" s="64">
        <v>2670</v>
      </c>
      <c r="E21" s="156">
        <v>384</v>
      </c>
      <c r="F21" s="157">
        <v>2670</v>
      </c>
      <c r="G21" s="14">
        <v>337</v>
      </c>
      <c r="H21" s="158">
        <v>2670</v>
      </c>
      <c r="I21" s="65">
        <v>291</v>
      </c>
      <c r="J21" s="159">
        <v>2670</v>
      </c>
      <c r="K21" s="160">
        <v>244</v>
      </c>
      <c r="L21" s="158">
        <v>2670</v>
      </c>
      <c r="M21" s="65">
        <v>198</v>
      </c>
      <c r="N21" s="159">
        <v>2670</v>
      </c>
      <c r="O21" s="160">
        <v>151</v>
      </c>
      <c r="P21" s="158">
        <v>2670</v>
      </c>
      <c r="Q21" s="65">
        <v>105</v>
      </c>
      <c r="R21" s="161">
        <v>2670</v>
      </c>
      <c r="S21" s="160">
        <v>58</v>
      </c>
      <c r="T21" s="162">
        <v>2670</v>
      </c>
      <c r="U21" s="160">
        <v>8</v>
      </c>
      <c r="V21" s="106">
        <v>2028</v>
      </c>
    </row>
    <row r="22" spans="1:22" ht="33" customHeight="1">
      <c r="A22" s="9" t="s">
        <v>74</v>
      </c>
      <c r="B22" s="155"/>
      <c r="C22" s="14"/>
      <c r="D22" s="64"/>
      <c r="E22" s="156"/>
      <c r="F22" s="157"/>
      <c r="G22" s="14"/>
      <c r="H22" s="155"/>
      <c r="I22" s="14"/>
      <c r="J22" s="64"/>
      <c r="K22" s="26"/>
      <c r="L22" s="155"/>
      <c r="M22" s="14"/>
      <c r="N22" s="64"/>
      <c r="O22" s="14"/>
      <c r="P22" s="157"/>
      <c r="Q22" s="14"/>
      <c r="R22" s="157"/>
      <c r="S22" s="163"/>
      <c r="T22" s="157"/>
      <c r="U22" s="14"/>
      <c r="V22" s="106"/>
    </row>
    <row r="23" spans="1:22" ht="33" customHeight="1">
      <c r="A23" s="9" t="s">
        <v>75</v>
      </c>
      <c r="B23" s="99">
        <v>3744</v>
      </c>
      <c r="C23" s="13">
        <v>161</v>
      </c>
      <c r="D23" s="99">
        <v>3744</v>
      </c>
      <c r="E23" s="13">
        <v>89</v>
      </c>
      <c r="F23" s="20">
        <v>3744</v>
      </c>
      <c r="G23" s="164">
        <v>19</v>
      </c>
      <c r="H23" s="165"/>
      <c r="I23" s="89"/>
      <c r="J23" s="90"/>
      <c r="K23" s="166"/>
      <c r="L23" s="165"/>
      <c r="M23" s="89"/>
      <c r="N23" s="90"/>
      <c r="O23" s="89"/>
      <c r="P23" s="154"/>
      <c r="Q23" s="167"/>
      <c r="R23" s="95"/>
      <c r="S23" s="7"/>
      <c r="T23" s="154"/>
      <c r="U23" s="7"/>
      <c r="V23" s="106"/>
    </row>
    <row r="24" spans="1:22" ht="33" customHeight="1">
      <c r="A24" s="9" t="s">
        <v>76</v>
      </c>
      <c r="B24" s="99">
        <v>5040</v>
      </c>
      <c r="C24" s="13">
        <v>334</v>
      </c>
      <c r="D24" s="99">
        <v>5040</v>
      </c>
      <c r="E24" s="13">
        <v>322</v>
      </c>
      <c r="F24" s="20">
        <v>5040</v>
      </c>
      <c r="G24" s="10">
        <v>222</v>
      </c>
      <c r="H24" s="131">
        <v>5040</v>
      </c>
      <c r="I24" s="168">
        <v>71</v>
      </c>
      <c r="J24" s="20"/>
      <c r="K24" s="11"/>
      <c r="L24" s="131"/>
      <c r="M24" s="13"/>
      <c r="N24" s="20"/>
      <c r="O24" s="13"/>
      <c r="P24" s="103"/>
      <c r="Q24" s="142"/>
      <c r="R24" s="103"/>
      <c r="S24" s="104"/>
      <c r="T24" s="105"/>
      <c r="U24" s="104"/>
      <c r="V24" s="106"/>
    </row>
    <row r="25" spans="1:22" ht="33" customHeight="1">
      <c r="A25" s="9" t="s">
        <v>77</v>
      </c>
      <c r="B25" s="99">
        <v>1056</v>
      </c>
      <c r="C25" s="13">
        <v>109</v>
      </c>
      <c r="D25" s="99">
        <v>1056</v>
      </c>
      <c r="E25" s="13">
        <v>80</v>
      </c>
      <c r="F25" s="20">
        <v>1056</v>
      </c>
      <c r="G25" s="10">
        <v>51</v>
      </c>
      <c r="H25" s="99">
        <v>1056</v>
      </c>
      <c r="I25" s="13">
        <v>22</v>
      </c>
      <c r="J25" s="12">
        <v>1056</v>
      </c>
      <c r="K25" s="25">
        <v>2</v>
      </c>
      <c r="L25" s="139"/>
      <c r="M25" s="169"/>
      <c r="N25" s="135"/>
      <c r="O25" s="169"/>
      <c r="P25" s="143"/>
      <c r="Q25" s="170"/>
      <c r="R25" s="95"/>
      <c r="S25" s="171"/>
      <c r="T25" s="97"/>
      <c r="U25" s="171"/>
      <c r="V25" s="106"/>
    </row>
    <row r="26" spans="1:22" ht="33" customHeight="1">
      <c r="A26" s="258" t="s">
        <v>30</v>
      </c>
      <c r="B26" s="192">
        <f aca="true" t="shared" si="1" ref="B26:U26">SUM(B17:B25)</f>
        <v>16760</v>
      </c>
      <c r="C26" s="172">
        <f t="shared" si="1"/>
        <v>1333</v>
      </c>
      <c r="D26" s="193">
        <f t="shared" si="1"/>
        <v>26760</v>
      </c>
      <c r="E26" s="173">
        <f t="shared" si="1"/>
        <v>2422</v>
      </c>
      <c r="F26" s="192">
        <f t="shared" si="1"/>
        <v>25260</v>
      </c>
      <c r="G26" s="174">
        <f t="shared" si="1"/>
        <v>2971</v>
      </c>
      <c r="H26" s="193">
        <f t="shared" si="1"/>
        <v>21516</v>
      </c>
      <c r="I26" s="173">
        <f t="shared" si="1"/>
        <v>4426</v>
      </c>
      <c r="J26" s="192">
        <f t="shared" si="1"/>
        <v>16476</v>
      </c>
      <c r="K26" s="174">
        <f t="shared" si="1"/>
        <v>4993</v>
      </c>
      <c r="L26" s="193">
        <f t="shared" si="1"/>
        <v>15420</v>
      </c>
      <c r="M26" s="173">
        <f t="shared" si="1"/>
        <v>4778</v>
      </c>
      <c r="N26" s="192">
        <f t="shared" si="1"/>
        <v>22080</v>
      </c>
      <c r="O26" s="174">
        <f t="shared" si="1"/>
        <v>4509</v>
      </c>
      <c r="P26" s="193">
        <f t="shared" si="1"/>
        <v>22080</v>
      </c>
      <c r="Q26" s="173">
        <f t="shared" si="1"/>
        <v>4165</v>
      </c>
      <c r="R26" s="192">
        <f t="shared" si="1"/>
        <v>22080</v>
      </c>
      <c r="S26" s="175">
        <f t="shared" si="1"/>
        <v>3822</v>
      </c>
      <c r="T26" s="193">
        <f t="shared" si="1"/>
        <v>22080</v>
      </c>
      <c r="U26" s="175">
        <f t="shared" si="1"/>
        <v>3486</v>
      </c>
      <c r="V26" s="176"/>
    </row>
    <row r="27" spans="1:22" ht="33" customHeight="1" thickBot="1">
      <c r="A27" s="265"/>
      <c r="B27" s="266">
        <f>B26+C26</f>
        <v>18093</v>
      </c>
      <c r="C27" s="267"/>
      <c r="D27" s="268">
        <f>D26+E26</f>
        <v>29182</v>
      </c>
      <c r="E27" s="267"/>
      <c r="F27" s="268">
        <f>F26+G26</f>
        <v>28231</v>
      </c>
      <c r="G27" s="269"/>
      <c r="H27" s="266">
        <f>H26+I26</f>
        <v>25942</v>
      </c>
      <c r="I27" s="267"/>
      <c r="J27" s="268">
        <f>J26+K26</f>
        <v>21469</v>
      </c>
      <c r="K27" s="267"/>
      <c r="L27" s="266">
        <f>L26+M26</f>
        <v>20198</v>
      </c>
      <c r="M27" s="267"/>
      <c r="N27" s="266">
        <f>N26+O26</f>
        <v>26589</v>
      </c>
      <c r="O27" s="267"/>
      <c r="P27" s="266">
        <f>P26+Q26</f>
        <v>26245</v>
      </c>
      <c r="Q27" s="267"/>
      <c r="R27" s="266">
        <f>R26+S26</f>
        <v>25902</v>
      </c>
      <c r="S27" s="267"/>
      <c r="T27" s="266">
        <f>T26+U26</f>
        <v>25566</v>
      </c>
      <c r="U27" s="267"/>
      <c r="V27" s="176"/>
    </row>
    <row r="28" spans="1:22" ht="33" customHeight="1" thickBot="1">
      <c r="A28" s="177" t="s">
        <v>29</v>
      </c>
      <c r="B28" s="194">
        <f aca="true" t="shared" si="2" ref="B28:U28">B26+B15</f>
        <v>318260</v>
      </c>
      <c r="C28" s="178">
        <f t="shared" si="2"/>
        <v>39435</v>
      </c>
      <c r="D28" s="194">
        <f t="shared" si="2"/>
        <v>327757</v>
      </c>
      <c r="E28" s="178">
        <f t="shared" si="2"/>
        <v>36867</v>
      </c>
      <c r="F28" s="195">
        <f t="shared" si="2"/>
        <v>400260</v>
      </c>
      <c r="G28" s="179">
        <f t="shared" si="2"/>
        <v>54415</v>
      </c>
      <c r="H28" s="194">
        <f t="shared" si="2"/>
        <v>471516</v>
      </c>
      <c r="I28" s="178">
        <f t="shared" si="2"/>
        <v>70627</v>
      </c>
      <c r="J28" s="195">
        <f t="shared" si="2"/>
        <v>466476</v>
      </c>
      <c r="K28" s="178">
        <f t="shared" si="2"/>
        <v>61246</v>
      </c>
      <c r="L28" s="194">
        <f t="shared" si="2"/>
        <v>415420</v>
      </c>
      <c r="M28" s="178">
        <f t="shared" si="2"/>
        <v>50101</v>
      </c>
      <c r="N28" s="194">
        <f t="shared" si="2"/>
        <v>342080</v>
      </c>
      <c r="O28" s="178">
        <f t="shared" si="2"/>
        <v>39596</v>
      </c>
      <c r="P28" s="194">
        <f t="shared" si="2"/>
        <v>247080</v>
      </c>
      <c r="Q28" s="178">
        <f t="shared" si="2"/>
        <v>31369</v>
      </c>
      <c r="R28" s="194">
        <f t="shared" si="2"/>
        <v>197080</v>
      </c>
      <c r="S28" s="178">
        <f t="shared" si="2"/>
        <v>24357</v>
      </c>
      <c r="T28" s="194">
        <f t="shared" si="2"/>
        <v>172080</v>
      </c>
      <c r="U28" s="178">
        <f t="shared" si="2"/>
        <v>18273</v>
      </c>
      <c r="V28" s="176"/>
    </row>
    <row r="29" spans="1:22" ht="33" customHeight="1" thickBot="1">
      <c r="A29" s="180" t="s">
        <v>78</v>
      </c>
      <c r="B29" s="270">
        <f>B28+C28</f>
        <v>357695</v>
      </c>
      <c r="C29" s="271"/>
      <c r="D29" s="270">
        <f>D28+E28</f>
        <v>364624</v>
      </c>
      <c r="E29" s="271"/>
      <c r="F29" s="272">
        <f>F28+G28</f>
        <v>454675</v>
      </c>
      <c r="G29" s="273"/>
      <c r="H29" s="270">
        <f>H28+I28</f>
        <v>542143</v>
      </c>
      <c r="I29" s="271"/>
      <c r="J29" s="272">
        <f>J28+K28</f>
        <v>527722</v>
      </c>
      <c r="K29" s="271"/>
      <c r="L29" s="272">
        <f>L28+M28</f>
        <v>465521</v>
      </c>
      <c r="M29" s="271"/>
      <c r="N29" s="272">
        <f>N28+O28</f>
        <v>381676</v>
      </c>
      <c r="O29" s="271"/>
      <c r="P29" s="272">
        <f>P28+Q28</f>
        <v>278449</v>
      </c>
      <c r="Q29" s="271"/>
      <c r="R29" s="270">
        <f>R28+S28</f>
        <v>221437</v>
      </c>
      <c r="S29" s="271"/>
      <c r="T29" s="270">
        <f>T28+U28</f>
        <v>190353</v>
      </c>
      <c r="U29" s="271"/>
      <c r="V29" s="176"/>
    </row>
    <row r="31" spans="1:4" ht="31.5">
      <c r="A31" s="181" t="s">
        <v>73</v>
      </c>
      <c r="B31" s="182"/>
      <c r="C31" s="182" t="s">
        <v>79</v>
      </c>
      <c r="D31" s="182"/>
    </row>
    <row r="32" spans="1:4" ht="20.25">
      <c r="A32" s="184" t="s">
        <v>80</v>
      </c>
      <c r="B32" s="182"/>
      <c r="C32" s="185" t="s">
        <v>81</v>
      </c>
      <c r="D32" s="186">
        <v>129000</v>
      </c>
    </row>
    <row r="33" spans="1:4" ht="20.25">
      <c r="A33" s="187"/>
      <c r="B33" s="182"/>
      <c r="C33" s="182" t="s">
        <v>82</v>
      </c>
      <c r="D33" s="186">
        <v>20000</v>
      </c>
    </row>
    <row r="34" spans="1:4" ht="20.25">
      <c r="A34" s="187"/>
      <c r="B34" s="182"/>
      <c r="C34" s="182" t="s">
        <v>83</v>
      </c>
      <c r="D34" s="186">
        <v>151000</v>
      </c>
    </row>
    <row r="35" spans="1:4" ht="20.25">
      <c r="A35" s="187"/>
      <c r="B35" s="182"/>
      <c r="C35" s="182"/>
      <c r="D35" s="186"/>
    </row>
    <row r="36" spans="1:4" ht="20.25">
      <c r="A36" s="187" t="s">
        <v>84</v>
      </c>
      <c r="B36" s="182"/>
      <c r="C36" s="182" t="s">
        <v>79</v>
      </c>
      <c r="D36" s="186"/>
    </row>
    <row r="37" spans="1:8" ht="20.25">
      <c r="A37" s="188" t="s">
        <v>71</v>
      </c>
      <c r="B37" s="8"/>
      <c r="C37" s="71" t="s">
        <v>82</v>
      </c>
      <c r="D37" s="189">
        <v>750000</v>
      </c>
      <c r="E37" s="190" t="s">
        <v>85</v>
      </c>
      <c r="F37" s="190" t="s">
        <v>86</v>
      </c>
      <c r="G37" s="190" t="s">
        <v>87</v>
      </c>
      <c r="H37" s="190">
        <v>2021</v>
      </c>
    </row>
    <row r="38" spans="1:8" ht="20.25">
      <c r="A38" s="188" t="s">
        <v>72</v>
      </c>
      <c r="B38" s="8"/>
      <c r="C38" s="71" t="s">
        <v>83</v>
      </c>
      <c r="D38" s="189">
        <v>750000</v>
      </c>
      <c r="E38" s="190" t="s">
        <v>85</v>
      </c>
      <c r="F38" s="190" t="s">
        <v>86</v>
      </c>
      <c r="G38" s="190" t="s">
        <v>87</v>
      </c>
      <c r="H38" s="190">
        <v>2022</v>
      </c>
    </row>
  </sheetData>
  <sheetProtection/>
  <mergeCells count="45">
    <mergeCell ref="P29:Q29"/>
    <mergeCell ref="R29:S29"/>
    <mergeCell ref="T29:U29"/>
    <mergeCell ref="L27:M27"/>
    <mergeCell ref="N27:O27"/>
    <mergeCell ref="P27:Q27"/>
    <mergeCell ref="R27:S27"/>
    <mergeCell ref="T27:U27"/>
    <mergeCell ref="B29:C29"/>
    <mergeCell ref="D29:E29"/>
    <mergeCell ref="F29:G29"/>
    <mergeCell ref="H29:I29"/>
    <mergeCell ref="J29:K29"/>
    <mergeCell ref="N16:O16"/>
    <mergeCell ref="L29:M29"/>
    <mergeCell ref="N29:O29"/>
    <mergeCell ref="P16:Q16"/>
    <mergeCell ref="R16:S16"/>
    <mergeCell ref="T16:U16"/>
    <mergeCell ref="A26:A27"/>
    <mergeCell ref="B27:C27"/>
    <mergeCell ref="D27:E27"/>
    <mergeCell ref="F27:G27"/>
    <mergeCell ref="H27:I27"/>
    <mergeCell ref="J27:K27"/>
    <mergeCell ref="P4:Q4"/>
    <mergeCell ref="R4:S4"/>
    <mergeCell ref="T4:U4"/>
    <mergeCell ref="A15:A16"/>
    <mergeCell ref="B16:C16"/>
    <mergeCell ref="D16:E16"/>
    <mergeCell ref="F16:G16"/>
    <mergeCell ref="H16:I16"/>
    <mergeCell ref="J16:K16"/>
    <mergeCell ref="L16:M16"/>
    <mergeCell ref="A3:A5"/>
    <mergeCell ref="B3:U3"/>
    <mergeCell ref="V3:V5"/>
    <mergeCell ref="B4:C4"/>
    <mergeCell ref="D4:E4"/>
    <mergeCell ref="F4:G4"/>
    <mergeCell ref="H4:I4"/>
    <mergeCell ref="J4:K4"/>
    <mergeCell ref="L4:M4"/>
    <mergeCell ref="N4:O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38.57421875" style="0" customWidth="1"/>
    <col min="2" max="2" width="15.7109375" style="0" customWidth="1"/>
  </cols>
  <sheetData>
    <row r="1" ht="12.75">
      <c r="A1" s="67" t="s">
        <v>93</v>
      </c>
    </row>
    <row r="3" spans="1:3" ht="12.75">
      <c r="A3" s="67" t="s">
        <v>61</v>
      </c>
      <c r="B3" s="16">
        <v>0.059</v>
      </c>
      <c r="C3" s="15" t="s">
        <v>36</v>
      </c>
    </row>
    <row r="4" spans="1:3" ht="12.75">
      <c r="A4" s="67" t="s">
        <v>62</v>
      </c>
      <c r="B4" s="16">
        <v>0.024</v>
      </c>
      <c r="C4" s="67" t="s">
        <v>64</v>
      </c>
    </row>
    <row r="5" spans="1:3" ht="12.75">
      <c r="A5" s="15"/>
      <c r="B5" s="16"/>
      <c r="C5" s="67" t="s">
        <v>66</v>
      </c>
    </row>
    <row r="6" spans="1:3" ht="12.75">
      <c r="A6" s="15"/>
      <c r="B6" s="16"/>
      <c r="C6" s="67" t="s">
        <v>65</v>
      </c>
    </row>
    <row r="7" spans="1:3" ht="12.75">
      <c r="A7" s="67" t="s">
        <v>63</v>
      </c>
      <c r="B7" s="16">
        <v>0.025</v>
      </c>
      <c r="C7" s="15" t="s">
        <v>35</v>
      </c>
    </row>
    <row r="9" spans="1:3" ht="12.75">
      <c r="A9" s="17" t="s">
        <v>32</v>
      </c>
      <c r="C9" t="s">
        <v>33</v>
      </c>
    </row>
    <row r="10" spans="1:3" ht="12.75">
      <c r="A10" s="17" t="s">
        <v>31</v>
      </c>
      <c r="B10" s="16">
        <v>0.03</v>
      </c>
      <c r="C10" s="15" t="s">
        <v>50</v>
      </c>
    </row>
    <row r="12" ht="12.75">
      <c r="A12" t="s">
        <v>39</v>
      </c>
    </row>
    <row r="13" ht="12.75">
      <c r="A13" t="s">
        <v>34</v>
      </c>
    </row>
    <row r="15" spans="1:3" ht="12.75">
      <c r="A15" s="17" t="s">
        <v>56</v>
      </c>
      <c r="B15" s="66">
        <v>0.0375</v>
      </c>
      <c r="C15" s="67" t="s">
        <v>94</v>
      </c>
    </row>
    <row r="17" ht="12.75">
      <c r="A17" s="15" t="s">
        <v>37</v>
      </c>
    </row>
    <row r="20" spans="1:14" ht="18.75">
      <c r="A20" s="29" t="s">
        <v>95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3.5" thickBot="1">
      <c r="A21" s="27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1" ht="23.25" customHeight="1">
      <c r="A22" s="215"/>
      <c r="B22" s="216">
        <v>2014</v>
      </c>
      <c r="C22" s="217">
        <v>2015</v>
      </c>
      <c r="D22" s="217">
        <v>2016</v>
      </c>
      <c r="E22" s="217">
        <v>2017</v>
      </c>
      <c r="F22" s="217">
        <v>2018</v>
      </c>
      <c r="G22" s="218">
        <v>2019</v>
      </c>
      <c r="H22" s="219">
        <v>2020</v>
      </c>
      <c r="I22" s="220">
        <v>2018</v>
      </c>
      <c r="J22" s="220">
        <v>2019</v>
      </c>
      <c r="K22" s="221">
        <v>2020</v>
      </c>
    </row>
    <row r="23" spans="1:11" ht="19.5" customHeight="1">
      <c r="A23" s="222"/>
      <c r="B23" s="197"/>
      <c r="C23" s="196"/>
      <c r="D23" s="196"/>
      <c r="E23" s="196"/>
      <c r="F23" s="198"/>
      <c r="G23" s="199" t="s">
        <v>40</v>
      </c>
      <c r="H23" s="200"/>
      <c r="I23" s="201" t="s">
        <v>41</v>
      </c>
      <c r="J23" s="201"/>
      <c r="K23" s="223"/>
    </row>
    <row r="24" spans="1:11" ht="19.5" customHeight="1">
      <c r="A24" s="224" t="s">
        <v>88</v>
      </c>
      <c r="B24" s="202">
        <v>4314</v>
      </c>
      <c r="C24" s="203">
        <v>4596</v>
      </c>
      <c r="D24" s="203">
        <v>4768</v>
      </c>
      <c r="E24" s="203">
        <v>5047</v>
      </c>
      <c r="F24" s="203">
        <v>5329</v>
      </c>
      <c r="G24" s="204">
        <v>5627</v>
      </c>
      <c r="H24" s="204">
        <v>5880</v>
      </c>
      <c r="I24" s="205">
        <v>5304</v>
      </c>
      <c r="J24" s="206">
        <v>5595</v>
      </c>
      <c r="K24" s="225">
        <v>5839</v>
      </c>
    </row>
    <row r="25" spans="1:11" ht="19.5" customHeight="1">
      <c r="A25" s="226" t="s">
        <v>89</v>
      </c>
      <c r="B25" s="207">
        <v>2.7</v>
      </c>
      <c r="C25" s="208">
        <v>5.3</v>
      </c>
      <c r="D25" s="208">
        <v>2.5</v>
      </c>
      <c r="E25" s="208">
        <v>4.4</v>
      </c>
      <c r="F25" s="208">
        <v>3</v>
      </c>
      <c r="G25" s="209">
        <v>2.5</v>
      </c>
      <c r="H25" s="209">
        <v>2.3</v>
      </c>
      <c r="I25" s="210">
        <v>2.9</v>
      </c>
      <c r="J25" s="211">
        <v>2.4</v>
      </c>
      <c r="K25" s="227">
        <v>2.4</v>
      </c>
    </row>
    <row r="26" spans="1:11" ht="19.5" customHeight="1">
      <c r="A26" s="226" t="s">
        <v>42</v>
      </c>
      <c r="B26" s="207">
        <v>1.8</v>
      </c>
      <c r="C26" s="208">
        <v>3.7</v>
      </c>
      <c r="D26" s="208">
        <v>3.6</v>
      </c>
      <c r="E26" s="208">
        <v>4.3</v>
      </c>
      <c r="F26" s="208">
        <v>3.4</v>
      </c>
      <c r="G26" s="209">
        <v>2.8</v>
      </c>
      <c r="H26" s="209">
        <v>2.6</v>
      </c>
      <c r="I26" s="210">
        <v>3.2</v>
      </c>
      <c r="J26" s="211">
        <v>2.9</v>
      </c>
      <c r="K26" s="227">
        <v>2.8</v>
      </c>
    </row>
    <row r="27" spans="1:11" ht="19.5" customHeight="1">
      <c r="A27" s="226" t="s">
        <v>51</v>
      </c>
      <c r="B27" s="207">
        <v>1.1</v>
      </c>
      <c r="C27" s="208">
        <v>1.9</v>
      </c>
      <c r="D27" s="208">
        <v>2.7</v>
      </c>
      <c r="E27" s="208">
        <v>1.3</v>
      </c>
      <c r="F27" s="208">
        <v>3.9</v>
      </c>
      <c r="G27" s="209">
        <v>2.4</v>
      </c>
      <c r="H27" s="209">
        <v>1.9</v>
      </c>
      <c r="I27" s="210">
        <v>3.7</v>
      </c>
      <c r="J27" s="211">
        <v>2.2</v>
      </c>
      <c r="K27" s="227">
        <v>1.9</v>
      </c>
    </row>
    <row r="28" spans="1:11" ht="19.5" customHeight="1">
      <c r="A28" s="226" t="s">
        <v>43</v>
      </c>
      <c r="B28" s="207">
        <v>3.9</v>
      </c>
      <c r="C28" s="208">
        <v>10.2</v>
      </c>
      <c r="D28" s="208">
        <v>-3.1</v>
      </c>
      <c r="E28" s="208">
        <v>3.7</v>
      </c>
      <c r="F28" s="208">
        <v>7.2</v>
      </c>
      <c r="G28" s="209">
        <v>2.5</v>
      </c>
      <c r="H28" s="209">
        <v>2.4</v>
      </c>
      <c r="I28" s="210">
        <v>10.5</v>
      </c>
      <c r="J28" s="211">
        <v>3.1</v>
      </c>
      <c r="K28" s="227">
        <v>2.7</v>
      </c>
    </row>
    <row r="29" spans="1:11" ht="19.5" customHeight="1">
      <c r="A29" s="226" t="s">
        <v>52</v>
      </c>
      <c r="B29" s="207">
        <v>-0.5</v>
      </c>
      <c r="C29" s="208">
        <v>-0.2</v>
      </c>
      <c r="D29" s="208">
        <v>1.4</v>
      </c>
      <c r="E29" s="208">
        <v>1.1</v>
      </c>
      <c r="F29" s="208">
        <v>-0.8</v>
      </c>
      <c r="G29" s="209">
        <v>0.4</v>
      </c>
      <c r="H29" s="209">
        <v>0.2</v>
      </c>
      <c r="I29" s="210">
        <v>-0.7</v>
      </c>
      <c r="J29" s="211">
        <v>-0.3</v>
      </c>
      <c r="K29" s="227">
        <v>0</v>
      </c>
    </row>
    <row r="30" spans="1:11" ht="19.5" customHeight="1">
      <c r="A30" s="226" t="s">
        <v>44</v>
      </c>
      <c r="B30" s="207">
        <v>1.1</v>
      </c>
      <c r="C30" s="208">
        <v>0.8</v>
      </c>
      <c r="D30" s="208">
        <v>-0.4</v>
      </c>
      <c r="E30" s="208">
        <v>0.1</v>
      </c>
      <c r="F30" s="208">
        <v>-0.4</v>
      </c>
      <c r="G30" s="209">
        <v>-0.3</v>
      </c>
      <c r="H30" s="209">
        <v>0</v>
      </c>
      <c r="I30" s="210">
        <v>-1.2</v>
      </c>
      <c r="J30" s="211">
        <v>0</v>
      </c>
      <c r="K30" s="227">
        <v>0</v>
      </c>
    </row>
    <row r="31" spans="1:11" ht="19.5" customHeight="1">
      <c r="A31" s="226" t="s">
        <v>45</v>
      </c>
      <c r="B31" s="207">
        <v>2.5</v>
      </c>
      <c r="C31" s="208">
        <v>1.2</v>
      </c>
      <c r="D31" s="208">
        <v>1.3</v>
      </c>
      <c r="E31" s="208">
        <v>1.4</v>
      </c>
      <c r="F31" s="208">
        <v>2.5</v>
      </c>
      <c r="G31" s="209">
        <v>3</v>
      </c>
      <c r="H31" s="209">
        <v>2.1</v>
      </c>
      <c r="I31" s="210">
        <v>2.1</v>
      </c>
      <c r="J31" s="211">
        <v>3</v>
      </c>
      <c r="K31" s="227">
        <v>1.9</v>
      </c>
    </row>
    <row r="32" spans="1:11" ht="19.5" customHeight="1">
      <c r="A32" s="226" t="s">
        <v>46</v>
      </c>
      <c r="B32" s="207">
        <v>0.4</v>
      </c>
      <c r="C32" s="208">
        <v>0.3</v>
      </c>
      <c r="D32" s="208">
        <v>0.7</v>
      </c>
      <c r="E32" s="208">
        <v>2.5</v>
      </c>
      <c r="F32" s="208">
        <v>2.1</v>
      </c>
      <c r="G32" s="209">
        <v>2.5</v>
      </c>
      <c r="H32" s="209">
        <v>2.2</v>
      </c>
      <c r="I32" s="210">
        <v>2.1</v>
      </c>
      <c r="J32" s="211">
        <v>2.3</v>
      </c>
      <c r="K32" s="227">
        <v>1.6</v>
      </c>
    </row>
    <row r="33" spans="1:11" ht="19.5" customHeight="1">
      <c r="A33" s="226" t="s">
        <v>53</v>
      </c>
      <c r="B33" s="207">
        <v>0.8</v>
      </c>
      <c r="C33" s="208">
        <v>1.4</v>
      </c>
      <c r="D33" s="208">
        <v>1.9</v>
      </c>
      <c r="E33" s="208">
        <v>1.6</v>
      </c>
      <c r="F33" s="208">
        <v>1.4</v>
      </c>
      <c r="G33" s="209">
        <v>0.7</v>
      </c>
      <c r="H33" s="209">
        <v>0.3</v>
      </c>
      <c r="I33" s="210">
        <v>1.4</v>
      </c>
      <c r="J33" s="211">
        <v>0.4</v>
      </c>
      <c r="K33" s="227">
        <v>0.2</v>
      </c>
    </row>
    <row r="34" spans="1:11" ht="19.5" customHeight="1">
      <c r="A34" s="226" t="s">
        <v>54</v>
      </c>
      <c r="B34" s="207">
        <v>6.1</v>
      </c>
      <c r="C34" s="208">
        <v>5.1</v>
      </c>
      <c r="D34" s="208">
        <v>4</v>
      </c>
      <c r="E34" s="208">
        <v>2.9</v>
      </c>
      <c r="F34" s="208">
        <v>2.2</v>
      </c>
      <c r="G34" s="209">
        <v>2.2</v>
      </c>
      <c r="H34" s="209">
        <v>2.3</v>
      </c>
      <c r="I34" s="210">
        <v>2.2</v>
      </c>
      <c r="J34" s="211">
        <v>2.2</v>
      </c>
      <c r="K34" s="227">
        <v>2.2</v>
      </c>
    </row>
    <row r="35" spans="1:11" ht="19.5" customHeight="1">
      <c r="A35" s="226" t="s">
        <v>55</v>
      </c>
      <c r="B35" s="207">
        <v>3.6</v>
      </c>
      <c r="C35" s="208">
        <v>4.8</v>
      </c>
      <c r="D35" s="208">
        <v>5.7</v>
      </c>
      <c r="E35" s="208">
        <v>8.3</v>
      </c>
      <c r="F35" s="208">
        <v>9.5</v>
      </c>
      <c r="G35" s="209">
        <v>7.4</v>
      </c>
      <c r="H35" s="209">
        <v>5.9</v>
      </c>
      <c r="I35" s="210">
        <v>9.3</v>
      </c>
      <c r="J35" s="211">
        <v>7.5</v>
      </c>
      <c r="K35" s="227">
        <v>5.9</v>
      </c>
    </row>
    <row r="36" spans="1:11" ht="19.5" customHeight="1">
      <c r="A36" s="226" t="s">
        <v>47</v>
      </c>
      <c r="B36" s="207">
        <v>0.2</v>
      </c>
      <c r="C36" s="208">
        <v>0.2</v>
      </c>
      <c r="D36" s="208">
        <v>1.6</v>
      </c>
      <c r="E36" s="208">
        <v>1.7</v>
      </c>
      <c r="F36" s="208">
        <v>0.3</v>
      </c>
      <c r="G36" s="209">
        <v>0.6</v>
      </c>
      <c r="H36" s="209">
        <v>0.8</v>
      </c>
      <c r="I36" s="210">
        <v>0.3</v>
      </c>
      <c r="J36" s="211">
        <v>0.2</v>
      </c>
      <c r="K36" s="227">
        <v>0.3</v>
      </c>
    </row>
    <row r="37" spans="1:11" ht="19.5" customHeight="1">
      <c r="A37" s="226" t="s">
        <v>90</v>
      </c>
      <c r="B37" s="207">
        <v>-2.1</v>
      </c>
      <c r="C37" s="208">
        <v>-0.6</v>
      </c>
      <c r="D37" s="208">
        <v>0.7</v>
      </c>
      <c r="E37" s="208">
        <v>1.6</v>
      </c>
      <c r="F37" s="208">
        <v>0.9</v>
      </c>
      <c r="G37" s="209">
        <v>0.3</v>
      </c>
      <c r="H37" s="212" t="s">
        <v>48</v>
      </c>
      <c r="I37" s="213">
        <v>0.9</v>
      </c>
      <c r="J37" s="214">
        <v>0.3</v>
      </c>
      <c r="K37" s="228" t="s">
        <v>48</v>
      </c>
    </row>
    <row r="38" spans="1:11" ht="19.5" customHeight="1">
      <c r="A38" s="229" t="s">
        <v>91</v>
      </c>
      <c r="B38" s="207"/>
      <c r="C38" s="208"/>
      <c r="D38" s="208"/>
      <c r="E38" s="208"/>
      <c r="F38" s="208"/>
      <c r="G38" s="209"/>
      <c r="H38" s="209"/>
      <c r="I38" s="210"/>
      <c r="J38" s="211"/>
      <c r="K38" s="227"/>
    </row>
    <row r="39" spans="1:11" ht="15.75">
      <c r="A39" s="226" t="s">
        <v>92</v>
      </c>
      <c r="B39" s="207">
        <v>27.5</v>
      </c>
      <c r="C39" s="208">
        <v>27.3</v>
      </c>
      <c r="D39" s="208">
        <v>27</v>
      </c>
      <c r="E39" s="208">
        <v>26.3</v>
      </c>
      <c r="F39" s="208">
        <v>25.6</v>
      </c>
      <c r="G39" s="209">
        <v>25.6</v>
      </c>
      <c r="H39" s="209">
        <v>25.2</v>
      </c>
      <c r="I39" s="210">
        <v>25.6</v>
      </c>
      <c r="J39" s="211">
        <v>25.5</v>
      </c>
      <c r="K39" s="227">
        <v>25.1</v>
      </c>
    </row>
    <row r="40" spans="1:11" ht="16.5" thickBot="1">
      <c r="A40" s="230" t="s">
        <v>49</v>
      </c>
      <c r="B40" s="231">
        <v>1.6</v>
      </c>
      <c r="C40" s="232">
        <v>0.6</v>
      </c>
      <c r="D40" s="232">
        <v>0.4</v>
      </c>
      <c r="E40" s="232">
        <v>1</v>
      </c>
      <c r="F40" s="232">
        <v>2</v>
      </c>
      <c r="G40" s="233">
        <v>2</v>
      </c>
      <c r="H40" s="233">
        <v>2.4</v>
      </c>
      <c r="I40" s="234">
        <v>2</v>
      </c>
      <c r="J40" s="235">
        <v>2.2</v>
      </c>
      <c r="K40" s="236">
        <v>2.4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Berka</dc:creator>
  <cp:keywords/>
  <dc:description/>
  <cp:lastModifiedBy>Dannhoferová Irena</cp:lastModifiedBy>
  <cp:lastPrinted>2019-11-20T13:21:43Z</cp:lastPrinted>
  <dcterms:created xsi:type="dcterms:W3CDTF">2007-11-22T07:52:31Z</dcterms:created>
  <dcterms:modified xsi:type="dcterms:W3CDTF">2019-11-20T13:24:27Z</dcterms:modified>
  <cp:category/>
  <cp:version/>
  <cp:contentType/>
  <cp:contentStatus/>
</cp:coreProperties>
</file>