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2019-3-TITUL" sheetId="1" r:id="rId1"/>
    <sheet name="2019 - 3" sheetId="2" r:id="rId2"/>
  </sheets>
  <definedNames>
    <definedName name="_xlnm._FilterDatabase" localSheetId="1" hidden="1">'2019 - 3'!$C$1:$C$831</definedName>
    <definedName name="_xlnm.Print_Titles" localSheetId="1">'2019 - 3'!$3:$5</definedName>
    <definedName name="_xlnm.Print_Area" localSheetId="1">'2019 - 3'!$A$1:$R$351</definedName>
    <definedName name="_xlnm.Print_Area" localSheetId="0">'2019-3-TITUL'!$A$1:$F$48</definedName>
    <definedName name="_xlnm.Print_Area">#REF!</definedName>
    <definedName name="Ostatní">#REF!</definedName>
    <definedName name="Print">#REF!</definedName>
    <definedName name="Print_Area">#REF!</definedName>
    <definedName name="Z_20A1F1C0_FB4C_11D8_8643_00E01835F52E_.wvu.PrintArea" localSheetId="0" hidden="1">'2019-3-TITUL'!$A$3:$E$47</definedName>
  </definedNames>
  <calcPr calcId="145621"/>
</workbook>
</file>

<file path=xl/calcChain.xml><?xml version="1.0" encoding="utf-8"?>
<calcChain xmlns="http://schemas.openxmlformats.org/spreadsheetml/2006/main">
  <c r="M351" i="2" l="1"/>
  <c r="M350" i="2"/>
  <c r="L349" i="2"/>
  <c r="K349" i="2"/>
  <c r="C47" i="1" s="1"/>
  <c r="J349" i="2"/>
  <c r="B47" i="1" s="1"/>
  <c r="I349" i="2"/>
  <c r="H349" i="2"/>
  <c r="G349" i="2"/>
  <c r="F349" i="2"/>
  <c r="E349" i="2"/>
  <c r="M348" i="2"/>
  <c r="E348" i="2"/>
  <c r="L347" i="2"/>
  <c r="D46" i="1" s="1"/>
  <c r="K347" i="2"/>
  <c r="C46" i="1" s="1"/>
  <c r="J347" i="2"/>
  <c r="B46" i="1" s="1"/>
  <c r="I347" i="2"/>
  <c r="H347" i="2"/>
  <c r="G347" i="2"/>
  <c r="F347" i="2"/>
  <c r="E346" i="2"/>
  <c r="M345" i="2"/>
  <c r="E345" i="2"/>
  <c r="M344" i="2"/>
  <c r="E344" i="2"/>
  <c r="M343" i="2"/>
  <c r="E343" i="2"/>
  <c r="M342" i="2"/>
  <c r="G342" i="2"/>
  <c r="M341" i="2"/>
  <c r="E341" i="2"/>
  <c r="M340" i="2"/>
  <c r="E340" i="2"/>
  <c r="M339" i="2"/>
  <c r="E339" i="2"/>
  <c r="M338" i="2"/>
  <c r="E338" i="2"/>
  <c r="M337" i="2"/>
  <c r="E337" i="2"/>
  <c r="L336" i="2"/>
  <c r="D45" i="1" s="1"/>
  <c r="K336" i="2"/>
  <c r="J336" i="2"/>
  <c r="B45" i="1" s="1"/>
  <c r="I336" i="2"/>
  <c r="H336" i="2"/>
  <c r="F336" i="2"/>
  <c r="M334" i="2"/>
  <c r="E334" i="2"/>
  <c r="M333" i="2"/>
  <c r="E333" i="2"/>
  <c r="M332" i="2"/>
  <c r="E332" i="2"/>
  <c r="L331" i="2"/>
  <c r="D43" i="1" s="1"/>
  <c r="K331" i="2"/>
  <c r="C43" i="1" s="1"/>
  <c r="J331" i="2"/>
  <c r="B43" i="1" s="1"/>
  <c r="I331" i="2"/>
  <c r="H331" i="2"/>
  <c r="G331" i="2"/>
  <c r="F331" i="2"/>
  <c r="M330" i="2"/>
  <c r="E330" i="2"/>
  <c r="L329" i="2"/>
  <c r="K329" i="2"/>
  <c r="J329" i="2"/>
  <c r="B42" i="1" s="1"/>
  <c r="I329" i="2"/>
  <c r="H329" i="2"/>
  <c r="G329" i="2"/>
  <c r="F329" i="2"/>
  <c r="E329" i="2"/>
  <c r="M327" i="2"/>
  <c r="E327" i="2"/>
  <c r="E326" i="2" s="1"/>
  <c r="L326" i="2"/>
  <c r="K326" i="2"/>
  <c r="C40" i="1" s="1"/>
  <c r="J326" i="2"/>
  <c r="B40" i="1" s="1"/>
  <c r="I326" i="2"/>
  <c r="H326" i="2"/>
  <c r="G326" i="2"/>
  <c r="F326" i="2"/>
  <c r="M325" i="2"/>
  <c r="E325" i="2"/>
  <c r="L324" i="2"/>
  <c r="K324" i="2"/>
  <c r="C39" i="1" s="1"/>
  <c r="J324" i="2"/>
  <c r="I324" i="2"/>
  <c r="H324" i="2"/>
  <c r="G324" i="2"/>
  <c r="F324" i="2"/>
  <c r="E324" i="2"/>
  <c r="M323" i="2"/>
  <c r="E323" i="2"/>
  <c r="M322" i="2"/>
  <c r="E322" i="2"/>
  <c r="M321" i="2"/>
  <c r="E321" i="2"/>
  <c r="M320" i="2"/>
  <c r="E320" i="2"/>
  <c r="M319" i="2"/>
  <c r="E319" i="2"/>
  <c r="M318" i="2"/>
  <c r="E318" i="2"/>
  <c r="M317" i="2"/>
  <c r="E317" i="2"/>
  <c r="M316" i="2"/>
  <c r="E316" i="2"/>
  <c r="M315" i="2"/>
  <c r="E315" i="2"/>
  <c r="M314" i="2"/>
  <c r="E314" i="2"/>
  <c r="M313" i="2"/>
  <c r="E313" i="2"/>
  <c r="M312" i="2"/>
  <c r="E312" i="2"/>
  <c r="M311" i="2"/>
  <c r="E311" i="2"/>
  <c r="M310" i="2"/>
  <c r="E310" i="2"/>
  <c r="M309" i="2"/>
  <c r="E309" i="2"/>
  <c r="M308" i="2"/>
  <c r="E308" i="2"/>
  <c r="L307" i="2"/>
  <c r="D38" i="1" s="1"/>
  <c r="K307" i="2"/>
  <c r="J307" i="2"/>
  <c r="B38" i="1" s="1"/>
  <c r="I307" i="2"/>
  <c r="H307" i="2"/>
  <c r="G307" i="2"/>
  <c r="F307" i="2"/>
  <c r="M305" i="2"/>
  <c r="E305" i="2"/>
  <c r="M304" i="2"/>
  <c r="E304" i="2"/>
  <c r="M303" i="2"/>
  <c r="E303" i="2"/>
  <c r="M302" i="2"/>
  <c r="E302" i="2"/>
  <c r="M301" i="2"/>
  <c r="E301" i="2"/>
  <c r="M300" i="2"/>
  <c r="E300" i="2"/>
  <c r="M299" i="2"/>
  <c r="E299" i="2"/>
  <c r="M298" i="2"/>
  <c r="E298" i="2"/>
  <c r="M297" i="2"/>
  <c r="M296" i="2"/>
  <c r="E296" i="2"/>
  <c r="L295" i="2"/>
  <c r="D36" i="1" s="1"/>
  <c r="K295" i="2"/>
  <c r="J295" i="2"/>
  <c r="B36" i="1" s="1"/>
  <c r="I295" i="2"/>
  <c r="H295" i="2"/>
  <c r="G295" i="2"/>
  <c r="F295" i="2"/>
  <c r="M294" i="2"/>
  <c r="E294" i="2"/>
  <c r="M293" i="2"/>
  <c r="E293" i="2"/>
  <c r="M292" i="2"/>
  <c r="E292" i="2"/>
  <c r="L291" i="2"/>
  <c r="D35" i="1" s="1"/>
  <c r="K291" i="2"/>
  <c r="J291" i="2"/>
  <c r="B35" i="1" s="1"/>
  <c r="I291" i="2"/>
  <c r="H291" i="2"/>
  <c r="G291" i="2"/>
  <c r="F291" i="2"/>
  <c r="M290" i="2"/>
  <c r="E290" i="2"/>
  <c r="L289" i="2"/>
  <c r="D34" i="1" s="1"/>
  <c r="K289" i="2"/>
  <c r="C34" i="1" s="1"/>
  <c r="J289" i="2"/>
  <c r="B34" i="1" s="1"/>
  <c r="I289" i="2"/>
  <c r="H289" i="2"/>
  <c r="G289" i="2"/>
  <c r="F289" i="2"/>
  <c r="M288" i="2"/>
  <c r="E288" i="2"/>
  <c r="M287" i="2"/>
  <c r="E287" i="2"/>
  <c r="M286" i="2"/>
  <c r="E286" i="2"/>
  <c r="M285" i="2"/>
  <c r="E285" i="2"/>
  <c r="M284" i="2"/>
  <c r="E284" i="2"/>
  <c r="M283" i="2"/>
  <c r="E283" i="2"/>
  <c r="M282" i="2"/>
  <c r="E282" i="2"/>
  <c r="M281" i="2"/>
  <c r="E281" i="2"/>
  <c r="M280" i="2"/>
  <c r="E280" i="2"/>
  <c r="L279" i="2"/>
  <c r="D33" i="1" s="1"/>
  <c r="K279" i="2"/>
  <c r="C33" i="1" s="1"/>
  <c r="J279" i="2"/>
  <c r="B33" i="1" s="1"/>
  <c r="I279" i="2"/>
  <c r="H279" i="2"/>
  <c r="G279" i="2"/>
  <c r="F279" i="2"/>
  <c r="M278" i="2"/>
  <c r="E278" i="2"/>
  <c r="M277" i="2"/>
  <c r="E277" i="2"/>
  <c r="M276" i="2"/>
  <c r="E276" i="2"/>
  <c r="M275" i="2"/>
  <c r="E275" i="2"/>
  <c r="M274" i="2"/>
  <c r="E274" i="2"/>
  <c r="M273" i="2"/>
  <c r="E273" i="2"/>
  <c r="M272" i="2"/>
  <c r="E272" i="2"/>
  <c r="M271" i="2"/>
  <c r="E271" i="2"/>
  <c r="M270" i="2"/>
  <c r="E270" i="2"/>
  <c r="M269" i="2"/>
  <c r="E269" i="2"/>
  <c r="M268" i="2"/>
  <c r="E268" i="2"/>
  <c r="M267" i="2"/>
  <c r="E267" i="2"/>
  <c r="M266" i="2"/>
  <c r="E266" i="2"/>
  <c r="M265" i="2"/>
  <c r="E265" i="2"/>
  <c r="M264" i="2"/>
  <c r="E264" i="2"/>
  <c r="M263" i="2"/>
  <c r="E263" i="2"/>
  <c r="M262" i="2"/>
  <c r="E262" i="2"/>
  <c r="E260" i="2" s="1"/>
  <c r="M261" i="2"/>
  <c r="E261" i="2"/>
  <c r="L260" i="2"/>
  <c r="K260" i="2"/>
  <c r="C32" i="1" s="1"/>
  <c r="J260" i="2"/>
  <c r="B32" i="1" s="1"/>
  <c r="I260" i="2"/>
  <c r="H260" i="2"/>
  <c r="G260" i="2"/>
  <c r="F260" i="2"/>
  <c r="M259" i="2"/>
  <c r="E259" i="2"/>
  <c r="L258" i="2"/>
  <c r="D31" i="1" s="1"/>
  <c r="K258" i="2"/>
  <c r="C31" i="1" s="1"/>
  <c r="J258" i="2"/>
  <c r="B31" i="1" s="1"/>
  <c r="I258" i="2"/>
  <c r="H258" i="2"/>
  <c r="G258" i="2"/>
  <c r="F258" i="2"/>
  <c r="E258" i="2"/>
  <c r="M257" i="2"/>
  <c r="E257" i="2"/>
  <c r="M256" i="2"/>
  <c r="E256" i="2"/>
  <c r="L255" i="2"/>
  <c r="D30" i="1" s="1"/>
  <c r="K255" i="2"/>
  <c r="C30" i="1" s="1"/>
  <c r="J255" i="2"/>
  <c r="B30" i="1" s="1"/>
  <c r="I255" i="2"/>
  <c r="H255" i="2"/>
  <c r="G255" i="2"/>
  <c r="F255" i="2"/>
  <c r="M254" i="2"/>
  <c r="E254" i="2"/>
  <c r="L253" i="2"/>
  <c r="D29" i="1" s="1"/>
  <c r="K253" i="2"/>
  <c r="C29" i="1" s="1"/>
  <c r="J253" i="2"/>
  <c r="B29" i="1" s="1"/>
  <c r="I253" i="2"/>
  <c r="H253" i="2"/>
  <c r="G253" i="2"/>
  <c r="F253" i="2"/>
  <c r="M252" i="2"/>
  <c r="H252" i="2"/>
  <c r="H250" i="2" s="1"/>
  <c r="M251" i="2"/>
  <c r="E251" i="2"/>
  <c r="L250" i="2"/>
  <c r="K250" i="2"/>
  <c r="C28" i="1" s="1"/>
  <c r="J250" i="2"/>
  <c r="B28" i="1" s="1"/>
  <c r="I250" i="2"/>
  <c r="G250" i="2"/>
  <c r="F250" i="2"/>
  <c r="M249" i="2"/>
  <c r="E249" i="2"/>
  <c r="M248" i="2"/>
  <c r="E248" i="2"/>
  <c r="M247" i="2"/>
  <c r="E247" i="2"/>
  <c r="M246" i="2"/>
  <c r="E246" i="2"/>
  <c r="M245" i="2"/>
  <c r="E245" i="2"/>
  <c r="M244" i="2"/>
  <c r="E244" i="2"/>
  <c r="M243" i="2"/>
  <c r="E243" i="2"/>
  <c r="M242" i="2"/>
  <c r="E242" i="2"/>
  <c r="M241" i="2"/>
  <c r="E241" i="2"/>
  <c r="L240" i="2"/>
  <c r="D27" i="1" s="1"/>
  <c r="K240" i="2"/>
  <c r="C27" i="1" s="1"/>
  <c r="J240" i="2"/>
  <c r="B27" i="1" s="1"/>
  <c r="I240" i="2"/>
  <c r="H240" i="2"/>
  <c r="G240" i="2"/>
  <c r="F240" i="2"/>
  <c r="M239" i="2"/>
  <c r="E239" i="2"/>
  <c r="E238" i="2" s="1"/>
  <c r="L238" i="2"/>
  <c r="K238" i="2"/>
  <c r="J238" i="2"/>
  <c r="B26" i="1" s="1"/>
  <c r="I238" i="2"/>
  <c r="H238" i="2"/>
  <c r="G238" i="2"/>
  <c r="F238" i="2"/>
  <c r="M237" i="2"/>
  <c r="E237" i="2"/>
  <c r="M236" i="2"/>
  <c r="E236" i="2"/>
  <c r="M235" i="2"/>
  <c r="E235" i="2"/>
  <c r="M234" i="2"/>
  <c r="E234" i="2"/>
  <c r="L233" i="2"/>
  <c r="D25" i="1" s="1"/>
  <c r="K233" i="2"/>
  <c r="J233" i="2"/>
  <c r="B25" i="1" s="1"/>
  <c r="I233" i="2"/>
  <c r="H233" i="2"/>
  <c r="G233" i="2"/>
  <c r="F233" i="2"/>
  <c r="M232" i="2"/>
  <c r="E232" i="2"/>
  <c r="L231" i="2"/>
  <c r="D24" i="1" s="1"/>
  <c r="K231" i="2"/>
  <c r="J231" i="2"/>
  <c r="B24" i="1" s="1"/>
  <c r="I231" i="2"/>
  <c r="H231" i="2"/>
  <c r="G231" i="2"/>
  <c r="F231" i="2"/>
  <c r="M230" i="2"/>
  <c r="E230" i="2"/>
  <c r="L229" i="2"/>
  <c r="D23" i="1" s="1"/>
  <c r="K229" i="2"/>
  <c r="C23" i="1" s="1"/>
  <c r="J229" i="2"/>
  <c r="B23" i="1" s="1"/>
  <c r="I229" i="2"/>
  <c r="H229" i="2"/>
  <c r="G229" i="2"/>
  <c r="F229" i="2"/>
  <c r="E229" i="2"/>
  <c r="M228" i="2"/>
  <c r="E228" i="2"/>
  <c r="E227" i="2" s="1"/>
  <c r="L227" i="2"/>
  <c r="D22" i="1" s="1"/>
  <c r="K227" i="2"/>
  <c r="C22" i="1" s="1"/>
  <c r="J227" i="2"/>
  <c r="B22" i="1" s="1"/>
  <c r="I227" i="2"/>
  <c r="H227" i="2"/>
  <c r="G227" i="2"/>
  <c r="F227" i="2"/>
  <c r="M226" i="2"/>
  <c r="E226" i="2"/>
  <c r="E225" i="2" s="1"/>
  <c r="L225" i="2"/>
  <c r="K225" i="2"/>
  <c r="C21" i="1" s="1"/>
  <c r="J225" i="2"/>
  <c r="B21" i="1" s="1"/>
  <c r="I225" i="2"/>
  <c r="H225" i="2"/>
  <c r="G225" i="2"/>
  <c r="F225" i="2"/>
  <c r="M224" i="2"/>
  <c r="E224" i="2"/>
  <c r="L223" i="2"/>
  <c r="D20" i="1" s="1"/>
  <c r="K223" i="2"/>
  <c r="C20" i="1" s="1"/>
  <c r="J223" i="2"/>
  <c r="B20" i="1" s="1"/>
  <c r="I223" i="2"/>
  <c r="H223" i="2"/>
  <c r="G223" i="2"/>
  <c r="F223" i="2"/>
  <c r="M222" i="2"/>
  <c r="E222" i="2"/>
  <c r="M221" i="2"/>
  <c r="E221" i="2"/>
  <c r="L220" i="2"/>
  <c r="K220" i="2"/>
  <c r="J220" i="2"/>
  <c r="B19" i="1" s="1"/>
  <c r="I220" i="2"/>
  <c r="H220" i="2"/>
  <c r="G220" i="2"/>
  <c r="F220" i="2"/>
  <c r="M219" i="2"/>
  <c r="E219" i="2"/>
  <c r="L218" i="2"/>
  <c r="D18" i="1" s="1"/>
  <c r="K218" i="2"/>
  <c r="C18" i="1" s="1"/>
  <c r="J218" i="2"/>
  <c r="B18" i="1" s="1"/>
  <c r="I218" i="2"/>
  <c r="H218" i="2"/>
  <c r="G218" i="2"/>
  <c r="F218" i="2"/>
  <c r="M216" i="2"/>
  <c r="E216" i="2"/>
  <c r="M215" i="2"/>
  <c r="E215" i="2"/>
  <c r="M214" i="2"/>
  <c r="H214" i="2"/>
  <c r="E214" i="2" s="1"/>
  <c r="M213" i="2"/>
  <c r="E213" i="2"/>
  <c r="L212" i="2"/>
  <c r="K212" i="2"/>
  <c r="C16" i="1" s="1"/>
  <c r="J212" i="2"/>
  <c r="B16" i="1" s="1"/>
  <c r="I212" i="2"/>
  <c r="G212" i="2"/>
  <c r="F212" i="2"/>
  <c r="M211" i="2"/>
  <c r="E211" i="2"/>
  <c r="M210" i="2"/>
  <c r="E210" i="2"/>
  <c r="M209" i="2"/>
  <c r="E209" i="2"/>
  <c r="M208" i="2"/>
  <c r="E208" i="2"/>
  <c r="M207" i="2"/>
  <c r="E207" i="2"/>
  <c r="M206" i="2"/>
  <c r="E206" i="2"/>
  <c r="M205" i="2"/>
  <c r="E205" i="2"/>
  <c r="M204" i="2"/>
  <c r="E204" i="2"/>
  <c r="M203" i="2"/>
  <c r="E203" i="2"/>
  <c r="M202" i="2"/>
  <c r="E202" i="2"/>
  <c r="M201" i="2"/>
  <c r="E201" i="2"/>
  <c r="M200" i="2"/>
  <c r="E200" i="2"/>
  <c r="M199" i="2"/>
  <c r="E199" i="2"/>
  <c r="M198" i="2"/>
  <c r="E198" i="2"/>
  <c r="M197" i="2"/>
  <c r="E197" i="2"/>
  <c r="M196" i="2"/>
  <c r="E196" i="2"/>
  <c r="M195" i="2"/>
  <c r="E195" i="2"/>
  <c r="M194" i="2"/>
  <c r="E194" i="2"/>
  <c r="M193" i="2"/>
  <c r="E193" i="2"/>
  <c r="M192" i="2"/>
  <c r="E192" i="2"/>
  <c r="M191" i="2"/>
  <c r="E191" i="2"/>
  <c r="M190" i="2"/>
  <c r="E190" i="2"/>
  <c r="M189" i="2"/>
  <c r="E189" i="2"/>
  <c r="M188" i="2"/>
  <c r="E188" i="2"/>
  <c r="M187" i="2"/>
  <c r="E187" i="2"/>
  <c r="M186" i="2"/>
  <c r="E186" i="2"/>
  <c r="M185" i="2"/>
  <c r="E185" i="2"/>
  <c r="M184" i="2"/>
  <c r="E184" i="2"/>
  <c r="M183" i="2"/>
  <c r="E183" i="2"/>
  <c r="M182" i="2"/>
  <c r="E182" i="2"/>
  <c r="M181" i="2"/>
  <c r="E181" i="2"/>
  <c r="M180" i="2"/>
  <c r="E180" i="2"/>
  <c r="M179" i="2"/>
  <c r="E179" i="2"/>
  <c r="M178" i="2"/>
  <c r="E178" i="2"/>
  <c r="M177" i="2"/>
  <c r="E177" i="2"/>
  <c r="M176" i="2"/>
  <c r="E176" i="2"/>
  <c r="M175" i="2"/>
  <c r="E175" i="2"/>
  <c r="M174" i="2"/>
  <c r="E174" i="2"/>
  <c r="M173" i="2"/>
  <c r="E173" i="2"/>
  <c r="M172" i="2"/>
  <c r="I172" i="2"/>
  <c r="I129" i="2" s="1"/>
  <c r="F172" i="2"/>
  <c r="E172" i="2" s="1"/>
  <c r="M171" i="2"/>
  <c r="E171" i="2"/>
  <c r="M170" i="2"/>
  <c r="E170" i="2"/>
  <c r="M169" i="2"/>
  <c r="E169" i="2"/>
  <c r="M168" i="2"/>
  <c r="E168" i="2"/>
  <c r="A168" i="2"/>
  <c r="M167" i="2"/>
  <c r="E167" i="2"/>
  <c r="M166" i="2"/>
  <c r="E166" i="2"/>
  <c r="M165" i="2"/>
  <c r="E165" i="2"/>
  <c r="M164" i="2"/>
  <c r="E164" i="2"/>
  <c r="M163" i="2"/>
  <c r="E163" i="2"/>
  <c r="M162" i="2"/>
  <c r="E162" i="2"/>
  <c r="M161" i="2"/>
  <c r="E161" i="2"/>
  <c r="M160" i="2"/>
  <c r="E160" i="2"/>
  <c r="M159" i="2"/>
  <c r="E159" i="2"/>
  <c r="M158" i="2"/>
  <c r="E158" i="2"/>
  <c r="M157" i="2"/>
  <c r="E157" i="2"/>
  <c r="M156" i="2"/>
  <c r="E156" i="2"/>
  <c r="M155" i="2"/>
  <c r="E155" i="2"/>
  <c r="M154" i="2"/>
  <c r="E154" i="2"/>
  <c r="M153" i="2"/>
  <c r="E153" i="2"/>
  <c r="M152" i="2"/>
  <c r="E152" i="2"/>
  <c r="M151" i="2"/>
  <c r="E151" i="2"/>
  <c r="M150" i="2"/>
  <c r="E150" i="2"/>
  <c r="M149" i="2"/>
  <c r="E149" i="2"/>
  <c r="M148" i="2"/>
  <c r="E148" i="2"/>
  <c r="M147" i="2"/>
  <c r="E147" i="2"/>
  <c r="M146" i="2"/>
  <c r="E146" i="2"/>
  <c r="M145" i="2"/>
  <c r="E145" i="2"/>
  <c r="M144" i="2"/>
  <c r="E144" i="2"/>
  <c r="M143" i="2"/>
  <c r="E143" i="2"/>
  <c r="M142" i="2"/>
  <c r="E142" i="2"/>
  <c r="M141" i="2"/>
  <c r="E141" i="2"/>
  <c r="M140" i="2"/>
  <c r="E140" i="2"/>
  <c r="M139" i="2"/>
  <c r="E139" i="2"/>
  <c r="M138" i="2"/>
  <c r="E138" i="2"/>
  <c r="M137" i="2"/>
  <c r="E137" i="2"/>
  <c r="M136" i="2"/>
  <c r="E136" i="2"/>
  <c r="M135" i="2"/>
  <c r="E135" i="2"/>
  <c r="M134" i="2"/>
  <c r="E134" i="2"/>
  <c r="M133" i="2"/>
  <c r="E133" i="2"/>
  <c r="M132" i="2"/>
  <c r="E132" i="2"/>
  <c r="M131" i="2"/>
  <c r="E131" i="2"/>
  <c r="M130" i="2"/>
  <c r="E130" i="2"/>
  <c r="L129" i="2"/>
  <c r="K129" i="2"/>
  <c r="C15" i="1" s="1"/>
  <c r="J129" i="2"/>
  <c r="B15" i="1" s="1"/>
  <c r="H129" i="2"/>
  <c r="G129" i="2"/>
  <c r="M128" i="2"/>
  <c r="E128" i="2"/>
  <c r="M127" i="2"/>
  <c r="E127" i="2"/>
  <c r="M126" i="2"/>
  <c r="E126" i="2"/>
  <c r="M125" i="2"/>
  <c r="E125" i="2"/>
  <c r="M124" i="2"/>
  <c r="E124" i="2"/>
  <c r="M123" i="2"/>
  <c r="E123" i="2"/>
  <c r="M122" i="2"/>
  <c r="E122" i="2"/>
  <c r="M121" i="2"/>
  <c r="E121" i="2"/>
  <c r="M120" i="2"/>
  <c r="E120" i="2"/>
  <c r="M119" i="2"/>
  <c r="E119" i="2"/>
  <c r="M118" i="2"/>
  <c r="E118" i="2"/>
  <c r="M117" i="2"/>
  <c r="E117" i="2"/>
  <c r="M116" i="2"/>
  <c r="E116" i="2"/>
  <c r="M115" i="2"/>
  <c r="E115" i="2"/>
  <c r="M114" i="2"/>
  <c r="E114" i="2"/>
  <c r="M113" i="2"/>
  <c r="E113" i="2"/>
  <c r="M112" i="2"/>
  <c r="E112" i="2"/>
  <c r="M111" i="2"/>
  <c r="E111" i="2"/>
  <c r="M110" i="2"/>
  <c r="E110" i="2"/>
  <c r="M109" i="2"/>
  <c r="E109" i="2"/>
  <c r="M108" i="2"/>
  <c r="E108" i="2"/>
  <c r="M107" i="2"/>
  <c r="E107" i="2"/>
  <c r="M106" i="2"/>
  <c r="E106" i="2"/>
  <c r="M105" i="2"/>
  <c r="E105" i="2"/>
  <c r="M104" i="2"/>
  <c r="E104" i="2"/>
  <c r="M103" i="2"/>
  <c r="E103" i="2"/>
  <c r="M102" i="2"/>
  <c r="E102" i="2"/>
  <c r="M101" i="2"/>
  <c r="E101" i="2"/>
  <c r="M100" i="2"/>
  <c r="E100" i="2"/>
  <c r="M99" i="2"/>
  <c r="E99" i="2"/>
  <c r="M98" i="2"/>
  <c r="E98" i="2"/>
  <c r="E97" i="2"/>
  <c r="M96" i="2"/>
  <c r="E96" i="2"/>
  <c r="M95" i="2"/>
  <c r="E95" i="2"/>
  <c r="M94" i="2"/>
  <c r="E94" i="2"/>
  <c r="M93" i="2"/>
  <c r="E93" i="2"/>
  <c r="M92" i="2"/>
  <c r="E92" i="2"/>
  <c r="M91" i="2"/>
  <c r="E91" i="2"/>
  <c r="M90" i="2"/>
  <c r="E90" i="2"/>
  <c r="M89" i="2"/>
  <c r="E89" i="2"/>
  <c r="M88" i="2"/>
  <c r="E88" i="2"/>
  <c r="L87" i="2"/>
  <c r="K87" i="2"/>
  <c r="C14" i="1" s="1"/>
  <c r="J87" i="2"/>
  <c r="B14" i="1" s="1"/>
  <c r="I87" i="2"/>
  <c r="H87" i="2"/>
  <c r="G87" i="2"/>
  <c r="F87" i="2"/>
  <c r="M86" i="2"/>
  <c r="E86" i="2"/>
  <c r="E85" i="2" s="1"/>
  <c r="L85" i="2"/>
  <c r="D13" i="1" s="1"/>
  <c r="K85" i="2"/>
  <c r="C13" i="1" s="1"/>
  <c r="J85" i="2"/>
  <c r="B13" i="1" s="1"/>
  <c r="I85" i="2"/>
  <c r="H85" i="2"/>
  <c r="G85" i="2"/>
  <c r="F85" i="2"/>
  <c r="M84" i="2"/>
  <c r="E84" i="2"/>
  <c r="M83" i="2"/>
  <c r="E83" i="2"/>
  <c r="L82" i="2"/>
  <c r="K82" i="2"/>
  <c r="C12" i="1" s="1"/>
  <c r="J82" i="2"/>
  <c r="I82" i="2"/>
  <c r="H82" i="2"/>
  <c r="G82" i="2"/>
  <c r="F82" i="2"/>
  <c r="M81" i="2"/>
  <c r="E81" i="2"/>
  <c r="M80" i="2"/>
  <c r="E80" i="2"/>
  <c r="M79" i="2"/>
  <c r="E79" i="2"/>
  <c r="M78" i="2"/>
  <c r="E78" i="2"/>
  <c r="L77" i="2"/>
  <c r="K77" i="2"/>
  <c r="C11" i="1" s="1"/>
  <c r="J77" i="2"/>
  <c r="I77" i="2"/>
  <c r="H77" i="2"/>
  <c r="G77" i="2"/>
  <c r="F77" i="2"/>
  <c r="M76" i="2"/>
  <c r="E76" i="2"/>
  <c r="M75" i="2"/>
  <c r="E75" i="2"/>
  <c r="M74" i="2"/>
  <c r="I74" i="2"/>
  <c r="G74" i="2"/>
  <c r="E74" i="2" s="1"/>
  <c r="M73" i="2"/>
  <c r="M72" i="2"/>
  <c r="E72" i="2"/>
  <c r="M71" i="2"/>
  <c r="E71" i="2"/>
  <c r="M70" i="2"/>
  <c r="E70" i="2"/>
  <c r="M69" i="2"/>
  <c r="E69" i="2"/>
  <c r="M68" i="2"/>
  <c r="E68" i="2"/>
  <c r="M67" i="2"/>
  <c r="E67" i="2"/>
  <c r="M66" i="2"/>
  <c r="E66" i="2"/>
  <c r="M65" i="2"/>
  <c r="E65" i="2"/>
  <c r="M64" i="2"/>
  <c r="E64" i="2"/>
  <c r="M63" i="2"/>
  <c r="E63" i="2"/>
  <c r="M62" i="2"/>
  <c r="E62" i="2"/>
  <c r="M61" i="2"/>
  <c r="E61" i="2"/>
  <c r="M60" i="2"/>
  <c r="E60" i="2"/>
  <c r="M59" i="2"/>
  <c r="E59" i="2"/>
  <c r="M58" i="2"/>
  <c r="E58" i="2"/>
  <c r="M57" i="2"/>
  <c r="I57" i="2"/>
  <c r="E57" i="2"/>
  <c r="M56" i="2"/>
  <c r="E56" i="2"/>
  <c r="M55" i="2"/>
  <c r="E55" i="2"/>
  <c r="M54" i="2"/>
  <c r="I54" i="2"/>
  <c r="E54" i="2"/>
  <c r="M53" i="2"/>
  <c r="E53" i="2"/>
  <c r="M52" i="2"/>
  <c r="E52" i="2"/>
  <c r="M51" i="2"/>
  <c r="E51" i="2"/>
  <c r="M50" i="2"/>
  <c r="E50" i="2"/>
  <c r="M49" i="2"/>
  <c r="I49" i="2"/>
  <c r="E49" i="2"/>
  <c r="M48" i="2"/>
  <c r="E48" i="2"/>
  <c r="M47" i="2"/>
  <c r="E47" i="2"/>
  <c r="M46" i="2"/>
  <c r="E46" i="2"/>
  <c r="M45" i="2"/>
  <c r="I45" i="2"/>
  <c r="E45" i="2"/>
  <c r="M44" i="2"/>
  <c r="E44" i="2"/>
  <c r="M43" i="2"/>
  <c r="E43" i="2"/>
  <c r="M42" i="2"/>
  <c r="E42" i="2"/>
  <c r="M41" i="2"/>
  <c r="E41" i="2"/>
  <c r="M40" i="2"/>
  <c r="E40" i="2"/>
  <c r="L39" i="2"/>
  <c r="D10" i="1" s="1"/>
  <c r="K39" i="2"/>
  <c r="C10" i="1" s="1"/>
  <c r="J39" i="2"/>
  <c r="B10" i="1" s="1"/>
  <c r="H39" i="2"/>
  <c r="F39" i="2"/>
  <c r="M38" i="2"/>
  <c r="E38" i="2"/>
  <c r="M37" i="2"/>
  <c r="E37" i="2"/>
  <c r="M36" i="2"/>
  <c r="E36" i="2"/>
  <c r="M35" i="2"/>
  <c r="E35" i="2"/>
  <c r="M34" i="2"/>
  <c r="E34" i="2"/>
  <c r="M33" i="2"/>
  <c r="I33" i="2"/>
  <c r="I10" i="2" s="1"/>
  <c r="E33" i="2"/>
  <c r="M32" i="2"/>
  <c r="E32" i="2"/>
  <c r="M31" i="2"/>
  <c r="E31" i="2"/>
  <c r="M30" i="2"/>
  <c r="E30" i="2"/>
  <c r="M29" i="2"/>
  <c r="E29" i="2"/>
  <c r="M28" i="2"/>
  <c r="E28" i="2"/>
  <c r="M27" i="2"/>
  <c r="E27" i="2"/>
  <c r="M26" i="2"/>
  <c r="E26" i="2"/>
  <c r="M25" i="2"/>
  <c r="E25" i="2"/>
  <c r="M24" i="2"/>
  <c r="E24" i="2"/>
  <c r="M23" i="2"/>
  <c r="E23" i="2"/>
  <c r="M22" i="2"/>
  <c r="E22" i="2"/>
  <c r="M21" i="2"/>
  <c r="E21" i="2"/>
  <c r="M20" i="2"/>
  <c r="E20" i="2"/>
  <c r="M19" i="2"/>
  <c r="E19" i="2"/>
  <c r="M18" i="2"/>
  <c r="E18" i="2"/>
  <c r="M17" i="2"/>
  <c r="E17" i="2"/>
  <c r="M16" i="2"/>
  <c r="E16" i="2"/>
  <c r="M15" i="2"/>
  <c r="E15" i="2"/>
  <c r="M14" i="2"/>
  <c r="E14" i="2"/>
  <c r="M13" i="2"/>
  <c r="E13" i="2"/>
  <c r="M12" i="2"/>
  <c r="E12" i="2"/>
  <c r="M11" i="2"/>
  <c r="E11" i="2"/>
  <c r="L10" i="2"/>
  <c r="D9" i="1" s="1"/>
  <c r="K10" i="2"/>
  <c r="J10" i="2"/>
  <c r="B9" i="1" s="1"/>
  <c r="H10" i="2"/>
  <c r="G10" i="2"/>
  <c r="F10" i="2"/>
  <c r="M8" i="2"/>
  <c r="E8" i="2"/>
  <c r="L7" i="2"/>
  <c r="L6" i="2" s="1"/>
  <c r="K7" i="2"/>
  <c r="J7" i="2"/>
  <c r="J6" i="2" s="1"/>
  <c r="I7" i="2"/>
  <c r="I6" i="2" s="1"/>
  <c r="H7" i="2"/>
  <c r="H6" i="2" s="1"/>
  <c r="G7" i="2"/>
  <c r="G6" i="2" s="1"/>
  <c r="F7" i="2"/>
  <c r="F6" i="2" s="1"/>
  <c r="C42" i="1"/>
  <c r="B39" i="1"/>
  <c r="D26" i="1"/>
  <c r="C26" i="1"/>
  <c r="C24" i="1"/>
  <c r="C19" i="1"/>
  <c r="B12" i="1"/>
  <c r="D11" i="1"/>
  <c r="B11" i="1"/>
  <c r="D7" i="1"/>
  <c r="C7" i="1"/>
  <c r="C6" i="1" s="1"/>
  <c r="B7" i="1"/>
  <c r="B6" i="1" s="1"/>
  <c r="M233" i="2" l="1"/>
  <c r="F46" i="1"/>
  <c r="M329" i="2"/>
  <c r="H328" i="2"/>
  <c r="F13" i="1"/>
  <c r="H212" i="2"/>
  <c r="H9" i="2" s="1"/>
  <c r="M220" i="2"/>
  <c r="M225" i="2"/>
  <c r="M238" i="2"/>
  <c r="M295" i="2"/>
  <c r="M326" i="2"/>
  <c r="F328" i="2"/>
  <c r="E30" i="1"/>
  <c r="D19" i="1"/>
  <c r="F19" i="1" s="1"/>
  <c r="C25" i="1"/>
  <c r="F25" i="1" s="1"/>
  <c r="K9" i="2"/>
  <c r="M250" i="2"/>
  <c r="M10" i="2"/>
  <c r="D21" i="1"/>
  <c r="F21" i="1" s="1"/>
  <c r="E82" i="2"/>
  <c r="F20" i="1"/>
  <c r="L335" i="2"/>
  <c r="H335" i="2"/>
  <c r="M87" i="2"/>
  <c r="I217" i="2"/>
  <c r="F335" i="2"/>
  <c r="D14" i="1"/>
  <c r="F14" i="1" s="1"/>
  <c r="E26" i="1"/>
  <c r="D40" i="1"/>
  <c r="E40" i="1" s="1"/>
  <c r="E87" i="2"/>
  <c r="F24" i="1"/>
  <c r="E29" i="1"/>
  <c r="F33" i="1"/>
  <c r="E331" i="2"/>
  <c r="E328" i="2" s="1"/>
  <c r="C41" i="1"/>
  <c r="C36" i="1"/>
  <c r="F36" i="1" s="1"/>
  <c r="M129" i="2"/>
  <c r="M331" i="2"/>
  <c r="C9" i="1"/>
  <c r="C8" i="1" s="1"/>
  <c r="F27" i="1"/>
  <c r="D28" i="1"/>
  <c r="E28" i="1" s="1"/>
  <c r="I39" i="2"/>
  <c r="I9" i="2" s="1"/>
  <c r="F129" i="2"/>
  <c r="F9" i="2" s="1"/>
  <c r="E252" i="2"/>
  <c r="E250" i="2" s="1"/>
  <c r="M260" i="2"/>
  <c r="H306" i="2"/>
  <c r="K328" i="2"/>
  <c r="I335" i="2"/>
  <c r="B17" i="1"/>
  <c r="E24" i="1"/>
  <c r="E33" i="1"/>
  <c r="D15" i="1"/>
  <c r="E15" i="1" s="1"/>
  <c r="E27" i="1"/>
  <c r="E34" i="1"/>
  <c r="B44" i="1"/>
  <c r="M258" i="2"/>
  <c r="M324" i="2"/>
  <c r="M349" i="2"/>
  <c r="E13" i="1"/>
  <c r="E20" i="1"/>
  <c r="E38" i="1"/>
  <c r="D39" i="1"/>
  <c r="F39" i="1" s="1"/>
  <c r="D47" i="1"/>
  <c r="E47" i="1" s="1"/>
  <c r="M77" i="2"/>
  <c r="M229" i="2"/>
  <c r="M253" i="2"/>
  <c r="G306" i="2"/>
  <c r="J306" i="2"/>
  <c r="F306" i="2"/>
  <c r="G328" i="2"/>
  <c r="J328" i="2"/>
  <c r="K335" i="2"/>
  <c r="B8" i="1"/>
  <c r="D42" i="1"/>
  <c r="F42" i="1" s="1"/>
  <c r="E25" i="1"/>
  <c r="F29" i="1"/>
  <c r="D32" i="1"/>
  <c r="E32" i="1" s="1"/>
  <c r="B41" i="1"/>
  <c r="G39" i="2"/>
  <c r="G9" i="2" s="1"/>
  <c r="E129" i="2"/>
  <c r="M212" i="2"/>
  <c r="M255" i="2"/>
  <c r="M279" i="2"/>
  <c r="M291" i="2"/>
  <c r="K306" i="2"/>
  <c r="L328" i="2"/>
  <c r="M328" i="2" s="1"/>
  <c r="I328" i="2"/>
  <c r="E7" i="1"/>
  <c r="F7" i="1"/>
  <c r="E23" i="1"/>
  <c r="F23" i="1"/>
  <c r="F40" i="1"/>
  <c r="D6" i="1"/>
  <c r="F10" i="1"/>
  <c r="E10" i="1"/>
  <c r="F22" i="1"/>
  <c r="E22" i="1"/>
  <c r="F34" i="1"/>
  <c r="E36" i="1"/>
  <c r="F43" i="1"/>
  <c r="E43" i="1"/>
  <c r="E45" i="1"/>
  <c r="E7" i="2"/>
  <c r="E6" i="2" s="1"/>
  <c r="E39" i="2"/>
  <c r="M39" i="2"/>
  <c r="L9" i="2"/>
  <c r="E11" i="1"/>
  <c r="F11" i="1"/>
  <c r="E9" i="1"/>
  <c r="F32" i="1"/>
  <c r="E35" i="1"/>
  <c r="B37" i="1"/>
  <c r="F18" i="1"/>
  <c r="E18" i="1"/>
  <c r="K6" i="2"/>
  <c r="M7" i="2"/>
  <c r="M82" i="2"/>
  <c r="D12" i="1"/>
  <c r="E212" i="2"/>
  <c r="E218" i="2"/>
  <c r="E240" i="2"/>
  <c r="E289" i="2"/>
  <c r="E307" i="2"/>
  <c r="E306" i="2" s="1"/>
  <c r="E347" i="2"/>
  <c r="F26" i="1"/>
  <c r="F30" i="1"/>
  <c r="F31" i="1"/>
  <c r="J9" i="2"/>
  <c r="E77" i="2"/>
  <c r="G217" i="2"/>
  <c r="J217" i="2"/>
  <c r="E223" i="2"/>
  <c r="M227" i="2"/>
  <c r="L217" i="2"/>
  <c r="E233" i="2"/>
  <c r="J335" i="2"/>
  <c r="H217" i="2"/>
  <c r="K217" i="2"/>
  <c r="M218" i="2"/>
  <c r="F217" i="2"/>
  <c r="E231" i="2"/>
  <c r="E255" i="2"/>
  <c r="E279" i="2"/>
  <c r="C35" i="1"/>
  <c r="C45" i="1"/>
  <c r="E10" i="2"/>
  <c r="M85" i="2"/>
  <c r="E220" i="2"/>
  <c r="M240" i="2"/>
  <c r="E253" i="2"/>
  <c r="M289" i="2"/>
  <c r="E291" i="2"/>
  <c r="I306" i="2"/>
  <c r="M307" i="2"/>
  <c r="L306" i="2"/>
  <c r="M336" i="2"/>
  <c r="M347" i="2"/>
  <c r="D16" i="1"/>
  <c r="C38" i="1"/>
  <c r="M223" i="2"/>
  <c r="M231" i="2"/>
  <c r="E295" i="2"/>
  <c r="E342" i="2"/>
  <c r="E336" i="2" s="1"/>
  <c r="E335" i="2" s="1"/>
  <c r="G336" i="2"/>
  <c r="G335" i="2" s="1"/>
  <c r="M9" i="2" l="1"/>
  <c r="E21" i="1"/>
  <c r="E19" i="1"/>
  <c r="E42" i="1"/>
  <c r="E14" i="1"/>
  <c r="M335" i="2"/>
  <c r="C17" i="1"/>
  <c r="F9" i="1"/>
  <c r="F28" i="1"/>
  <c r="D37" i="1"/>
  <c r="F37" i="1" s="1"/>
  <c r="D17" i="1"/>
  <c r="E17" i="1" s="1"/>
  <c r="E39" i="1"/>
  <c r="D41" i="1"/>
  <c r="F15" i="1"/>
  <c r="F47" i="1"/>
  <c r="D44" i="1"/>
  <c r="E44" i="1" s="1"/>
  <c r="M306" i="2"/>
  <c r="B48" i="1"/>
  <c r="E9" i="2"/>
  <c r="F35" i="1"/>
  <c r="C37" i="1"/>
  <c r="F38" i="1"/>
  <c r="M217" i="2"/>
  <c r="F41" i="1"/>
  <c r="E41" i="1"/>
  <c r="F16" i="1"/>
  <c r="E16" i="1"/>
  <c r="C44" i="1"/>
  <c r="F44" i="1" s="1"/>
  <c r="F45" i="1"/>
  <c r="E217" i="2"/>
  <c r="F12" i="1"/>
  <c r="E12" i="1"/>
  <c r="M6" i="2"/>
  <c r="D8" i="1"/>
  <c r="F6" i="1"/>
  <c r="E6" i="1"/>
  <c r="F17" i="1" l="1"/>
  <c r="D48" i="1"/>
  <c r="E48" i="1" s="1"/>
  <c r="E37" i="1"/>
  <c r="C48" i="1"/>
  <c r="F8" i="1"/>
  <c r="E8" i="1"/>
  <c r="F48" i="1" l="1"/>
</calcChain>
</file>

<file path=xl/comments1.xml><?xml version="1.0" encoding="utf-8"?>
<comments xmlns="http://schemas.openxmlformats.org/spreadsheetml/2006/main">
  <authors>
    <author>Kopřivová Petra</author>
    <author>Jana Muťková Ing.</author>
    <author>Ryška Pavel</author>
  </authors>
  <commentList>
    <comment ref="I40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Projet 2010 DUR: 1152 tis
Pechal - stat. Výp. 192 tis.
MCO (DSP, DPS) : 2.380 tis
</t>
        </r>
      </text>
    </comment>
    <comment ref="H42" authorId="1">
      <text>
        <r>
          <rPr>
            <b/>
            <sz val="9"/>
            <color indexed="81"/>
            <rFont val="Tahoma"/>
            <family val="2"/>
            <charset val="238"/>
          </rPr>
          <t>Jana Muťková Ing.:</t>
        </r>
        <r>
          <rPr>
            <sz val="9"/>
            <color indexed="81"/>
            <rFont val="Tahoma"/>
            <family val="2"/>
            <charset val="238"/>
          </rPr>
          <t xml:space="preserve">
SŽDC</t>
        </r>
      </text>
    </comment>
    <comment ref="I42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Dopravoprojekt DuR, DSP: 1382 tis
Dopravoprojet DPS: 439 tis
prodl. SP : 10 tis
SŽDC: bud. VB 36 tis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122 VB, 316 ZPF, 449 TDS
</t>
        </r>
      </text>
    </comment>
    <comment ref="H44" authorId="1">
      <text>
        <r>
          <rPr>
            <b/>
            <sz val="9"/>
            <color indexed="81"/>
            <rFont val="Tahoma"/>
            <family val="2"/>
            <charset val="238"/>
          </rPr>
          <t>Jana Muťková Ing.:</t>
        </r>
        <r>
          <rPr>
            <sz val="9"/>
            <color indexed="81"/>
            <rFont val="Tahoma"/>
            <family val="2"/>
            <charset val="238"/>
          </rPr>
          <t xml:space="preserve">
ZPF</t>
        </r>
      </text>
    </comment>
    <comment ref="I44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Projekt : 1455
SOD: vč. dod:10802
TDS: 349
Ostravské lesy:164
podl. SP: 48
přeložka CEZ: 67
Zaměření + posudek 8
Trvalý zábor: 7
OSR přeúčt. : 78
Přeložka CETIN 509</t>
        </r>
      </text>
    </comment>
    <comment ref="H45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odhad podle budoucích smluv (380+270+100)
</t>
        </r>
      </text>
    </comment>
    <comment ref="I45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DÚR:340
DSP, DPS, AD: 423
</t>
        </r>
      </text>
    </comment>
    <comment ref="I46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 : 630
DPS, DSP, AD: 660
prodloužení SP: 31
rozdělení PD: 75
Geometr. Plán : 5
TDS: 121
Realiza 4816</t>
        </r>
      </text>
    </comment>
    <comment ref="H48" authorId="1">
      <text>
        <r>
          <rPr>
            <b/>
            <sz val="9"/>
            <color indexed="81"/>
            <rFont val="Tahoma"/>
            <family val="2"/>
            <charset val="238"/>
          </rPr>
          <t>Jana Muťková Ing.:</t>
        </r>
        <r>
          <rPr>
            <sz val="9"/>
            <color indexed="81"/>
            <rFont val="Tahoma"/>
            <family val="2"/>
            <charset val="238"/>
          </rPr>
          <t xml:space="preserve">
znalecké posudy, dělení pozemk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DUR: 252
DSP, DPS, AD: 959
znalecké posudy : 5
geometr. Plán - dělení: 16
Zábor: 17
</t>
        </r>
      </text>
    </comment>
    <comment ref="I49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DUR, DSP, DPS: 498 + 129
znal. Posudky, geometr.. Plány: 3+12+70+30+1</t>
        </r>
      </text>
    </comment>
    <comment ref="I51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DUR:264
DSP, DPS: 515
Kácení a náhr. Výsadba:30+41
prosloužení SP: 31
</t>
        </r>
      </text>
    </comment>
    <comment ref="I52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DUR: 475
zaměření , posudky: 36+21
</t>
        </r>
      </text>
    </comment>
    <comment ref="I53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DUR: 478
DSP, DPS, AD: 642
zmaměření : 6</t>
        </r>
      </text>
    </comment>
    <comment ref="I54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DUR:324
DSP, DPS, AD: 539
</t>
        </r>
      </text>
    </comment>
    <comment ref="I55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DUR: 357
</t>
        </r>
      </text>
    </comment>
    <comment ref="I57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DUR: 764
DSP, DPS, AD: 1100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podle DÚR
</t>
        </r>
      </text>
    </comment>
    <comment ref="H58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budouci smlouvy VB</t>
        </r>
      </text>
    </comment>
    <comment ref="H60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budouci VB, zatím není smlouva</t>
        </r>
      </text>
    </comment>
    <comment ref="I61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DSP, DPS, AD: 663
TDS : 72% z 520 tj, 365
zhotovitel: 13324</t>
        </r>
      </text>
    </comment>
    <comment ref="I66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DPS: 100
náklady na převod PD z Bohumína: 236
</t>
        </r>
      </text>
    </comment>
    <comment ref="I70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DUR, DSP, DPS, AD: 260</t>
        </r>
      </text>
    </comment>
    <comment ref="K86" authorId="2">
      <text>
        <r>
          <rPr>
            <b/>
            <sz val="9"/>
            <color indexed="81"/>
            <rFont val="Tahoma"/>
            <family val="2"/>
            <charset val="238"/>
          </rPr>
          <t>381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17" authorId="2">
      <text>
        <r>
          <rPr>
            <b/>
            <sz val="9"/>
            <color indexed="81"/>
            <rFont val="Tahoma"/>
            <family val="2"/>
            <charset val="238"/>
          </rPr>
          <t>764</t>
        </r>
      </text>
    </comment>
    <comment ref="K121" authorId="2">
      <text>
        <r>
          <rPr>
            <b/>
            <sz val="9"/>
            <color indexed="81"/>
            <rFont val="Tahoma"/>
            <family val="2"/>
            <charset val="238"/>
          </rPr>
          <t>799</t>
        </r>
      </text>
    </comment>
    <comment ref="K122" authorId="2">
      <text>
        <r>
          <rPr>
            <b/>
            <sz val="9"/>
            <color indexed="81"/>
            <rFont val="Tahoma"/>
            <family val="2"/>
            <charset val="238"/>
          </rPr>
          <t>799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8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765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89" authorId="2">
      <text>
        <r>
          <rPr>
            <b/>
            <sz val="9"/>
            <color indexed="81"/>
            <rFont val="Tahoma"/>
            <family val="2"/>
            <charset val="238"/>
          </rPr>
          <t>794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16" authorId="0">
      <text>
        <r>
          <rPr>
            <b/>
            <sz val="9"/>
            <color indexed="81"/>
            <rFont val="Tahoma"/>
            <family val="2"/>
            <charset val="238"/>
          </rPr>
          <t>Kopřivová Petra:</t>
        </r>
        <r>
          <rPr>
            <sz val="9"/>
            <color indexed="81"/>
            <rFont val="Tahoma"/>
            <family val="2"/>
            <charset val="238"/>
          </rPr>
          <t xml:space="preserve">
odhady na výkupy
</t>
        </r>
      </text>
    </comment>
    <comment ref="K243" authorId="2">
      <text>
        <r>
          <rPr>
            <b/>
            <sz val="9"/>
            <color indexed="81"/>
            <rFont val="Tahoma"/>
            <family val="2"/>
            <charset val="238"/>
          </rPr>
          <t>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44" authorId="2">
      <text>
        <r>
          <rPr>
            <b/>
            <sz val="9"/>
            <color indexed="81"/>
            <rFont val="Tahoma"/>
            <family val="2"/>
            <charset val="238"/>
          </rPr>
          <t>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46" authorId="2">
      <text>
        <r>
          <rPr>
            <b/>
            <sz val="9"/>
            <color indexed="81"/>
            <rFont val="Tahoma"/>
            <family val="2"/>
            <charset val="238"/>
          </rPr>
          <t>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47" authorId="2">
      <text>
        <r>
          <rPr>
            <b/>
            <sz val="9"/>
            <color indexed="81"/>
            <rFont val="Tahoma"/>
            <family val="2"/>
            <charset val="238"/>
          </rPr>
          <t>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48" authorId="2">
      <text>
        <r>
          <rPr>
            <b/>
            <sz val="9"/>
            <color indexed="81"/>
            <rFont val="Tahoma"/>
            <family val="2"/>
            <charset val="238"/>
          </rPr>
          <t>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<sst xmlns="http://schemas.openxmlformats.org/spreadsheetml/2006/main" count="2061" uniqueCount="1002">
  <si>
    <t xml:space="preserve">             Přehled investiční výstavby realizované investičním odborem</t>
  </si>
  <si>
    <t xml:space="preserve">                                                    k 31. 3. 2019</t>
  </si>
  <si>
    <t xml:space="preserve">                    (v tis. Kč)</t>
  </si>
  <si>
    <t>Skupina</t>
  </si>
  <si>
    <t xml:space="preserve">             Rozpočet</t>
  </si>
  <si>
    <t>Skutečnost</t>
  </si>
  <si>
    <t xml:space="preserve"> % plnění</t>
  </si>
  <si>
    <t>OdPa</t>
  </si>
  <si>
    <t>schválený</t>
  </si>
  <si>
    <t>upravený</t>
  </si>
  <si>
    <t>na SR</t>
  </si>
  <si>
    <t>na UR</t>
  </si>
  <si>
    <t>1. ZEMĚDĚLSTVÍ, LESNÍ HOSPODÁŘSTVÍ A RYBAŘSTVÍ</t>
  </si>
  <si>
    <t>OdPa - 1014 - Ozdravování hospodářských zvířat, polních a speciálních plodin a zvláštní veterinární péče</t>
  </si>
  <si>
    <t>2.  PRŮMYSLOVÁ  A OSTATNÍ  ODVĚTVÍ  HOSPODÁŘSTVÍ</t>
  </si>
  <si>
    <t>OdPa - 2212 - Silnice</t>
  </si>
  <si>
    <t>OdPa - 2219 - Ostatní záležitosti pozemních komunikací</t>
  </si>
  <si>
    <t>OdPa - 2221 - Provoz veřejné silniční dopravy</t>
  </si>
  <si>
    <t>OdPa - 2229 - Ostatní záležitosti v silniční dopravě</t>
  </si>
  <si>
    <t>OdPa - 2271 - Ostatní dráhy</t>
  </si>
  <si>
    <t>OdPa - 2310 - Pitná voda</t>
  </si>
  <si>
    <t>OdPa - 2321 - Odvádění a čištění odpadních vod  a nakládání s kaly</t>
  </si>
  <si>
    <t>OdPa - 2334 - Revitalizace říčních systémů</t>
  </si>
  <si>
    <t>3.  SLUŽBY  PRO  OBYVATELSTVO</t>
  </si>
  <si>
    <t>OdPa - 3111 - Předškolní zařízení</t>
  </si>
  <si>
    <t>OdPa - 3113 - Základní školy</t>
  </si>
  <si>
    <t>OdPa - 3233 - Střediska volného času</t>
  </si>
  <si>
    <t>OdPa - 3311 - Divadelní činnost</t>
  </si>
  <si>
    <t>OdPa - 3314 - Činnosti knihovnické</t>
  </si>
  <si>
    <t>OdPa - 3315 - Činnosti muzeí a galerií</t>
  </si>
  <si>
    <t>OdPa - 3322 - Zachování a obnova kulturních památek</t>
  </si>
  <si>
    <t>OdPa - 3412 - Sportovní zařízení v majetku obce</t>
  </si>
  <si>
    <t>OdPa - 3421 - Využití volného času dětí a mládeže</t>
  </si>
  <si>
    <t>OdPa - 3522 - Ostatní nemocnice</t>
  </si>
  <si>
    <t>Odpa - 3524 - Léčebny dlouhodobě nemocných</t>
  </si>
  <si>
    <t>OdPa - 3529 - Ostatní ústavní péče</t>
  </si>
  <si>
    <t>OdPa - 3612 - Bytové hospodářství</t>
  </si>
  <si>
    <t>OdPa - 3613 - Nebytové hospodářství</t>
  </si>
  <si>
    <t>x</t>
  </si>
  <si>
    <t>OdPa - 3631 - Veřejné osvětlení</t>
  </si>
  <si>
    <t>OdPa - 3639 - Komunální služby a územní rozvoj j.n.</t>
  </si>
  <si>
    <t>OdPa - 3699 - Ost.záležitosti bydlení, kom.služeb a územ.rozvoje</t>
  </si>
  <si>
    <t>OdPa - 3741 - Ochrana druhů a stanovišť</t>
  </si>
  <si>
    <t>OdPa - 3745 - Péče o vzhled obcí a veřejnou zeleň</t>
  </si>
  <si>
    <t>4.  SOCIÁLNÍ  VĚCI  A  POLITIKA  ZAMĚSTNANOSTI</t>
  </si>
  <si>
    <t>OdPa - 4359 - Ostatní služby a činnosti v oblasti sociální péče</t>
  </si>
  <si>
    <t xml:space="preserve">OdPa - 4374 - Azylové domy, nízkoprahová denní centra a noclehárny </t>
  </si>
  <si>
    <t>5.  BEZPEČNOST  STÁTU  A  PRÁVNÍ  OCHRANA</t>
  </si>
  <si>
    <t>OdPa - 5299 - Ostatní záležitosti civilní připravenosti na krizové stavy</t>
  </si>
  <si>
    <t>OdPa - 5522 - Ostatní činnosti v integrovaném záchranném systému</t>
  </si>
  <si>
    <t>6.  VŠEOBECNÁ  VEŘEJNÁ  SPRÁVA  A  SLUŽBY</t>
  </si>
  <si>
    <t>OdPa - 6171 - Činnost místní správy</t>
  </si>
  <si>
    <t>OdPa - 6211 - Archivní činnost</t>
  </si>
  <si>
    <t>OdPa - 6409 - Ostatní činnosti jinde nezařazené</t>
  </si>
  <si>
    <t xml:space="preserve">  C e l k e m</t>
  </si>
  <si>
    <t xml:space="preserve">       Přehled investiční výstavby realizované investičním odborem ke dni 31. 3. 2019</t>
  </si>
  <si>
    <r>
      <t xml:space="preserve">finanční údaje uvedeny v </t>
    </r>
    <r>
      <rPr>
        <b/>
        <sz val="10"/>
        <rFont val="Arial"/>
        <family val="2"/>
        <charset val="238"/>
      </rPr>
      <t>tis. Kč</t>
    </r>
  </si>
  <si>
    <t>Rozpočtové náklady stavby</t>
  </si>
  <si>
    <t>Dosud</t>
  </si>
  <si>
    <t>Rozpočet</t>
  </si>
  <si>
    <t>Plnění</t>
  </si>
  <si>
    <t>Termíny</t>
  </si>
  <si>
    <t>ORG</t>
  </si>
  <si>
    <t>Lok.</t>
  </si>
  <si>
    <t>Dozor</t>
  </si>
  <si>
    <t>Název stavby</t>
  </si>
  <si>
    <t>CELKEM</t>
  </si>
  <si>
    <t>z toho</t>
  </si>
  <si>
    <t>nasml.</t>
  </si>
  <si>
    <t>SR</t>
  </si>
  <si>
    <t>UR</t>
  </si>
  <si>
    <t>1-3</t>
  </si>
  <si>
    <t>%</t>
  </si>
  <si>
    <t>vydání</t>
  </si>
  <si>
    <t>Realizace</t>
  </si>
  <si>
    <t>Kolaud.</t>
  </si>
  <si>
    <t>Poznámka</t>
  </si>
  <si>
    <t>stavební</t>
  </si>
  <si>
    <t>PD</t>
  </si>
  <si>
    <t>ostatní</t>
  </si>
  <si>
    <t>objemy</t>
  </si>
  <si>
    <t>2018</t>
  </si>
  <si>
    <t>2019</t>
  </si>
  <si>
    <t>k UR</t>
  </si>
  <si>
    <t>ÚR</t>
  </si>
  <si>
    <t>SP</t>
  </si>
  <si>
    <t>TRE</t>
  </si>
  <si>
    <t>Konečný</t>
  </si>
  <si>
    <t>Nová izolace v útulku pro psy v Třebovicích</t>
  </si>
  <si>
    <t>09/2017</t>
  </si>
  <si>
    <t>04/2018</t>
  </si>
  <si>
    <t>2019-2020</t>
  </si>
  <si>
    <t>2020</t>
  </si>
  <si>
    <t>zpracován IZ, V&amp;V stavební a statická kancelář, spol. s r.o., 12/2016 koncept DÚR, 1/2017 podána žádost o ÚR (zamítnuta), dle úz. plánu je předepsána územní studie - 06/2017 úz, studie zpracována, 8/2017 podána žádost o územní souhlas, 9/2017 vydán územní souhlas, zpracovává se koncept dokumentace pro stavební povolení dle SOD, 11/2017 předložen koncept dokumentace pro stavební povolení, vzneseny připomínky a požadavky provozovatele-zapracovávání do PD, 3/2018 podána žádost o stavební povolení, 04/2018 vydáno stavební povolení, 06/2018 zpracovává se DPS, 11/2018 zpracována DPS, 1/2019 zadán požadavek VZ na zhotovitele stavby, 02/2019 soutěží se zhotovitel, VZMR na TDS a koordinátora BOZP</t>
  </si>
  <si>
    <t>OJI</t>
  </si>
  <si>
    <t>Hlisníkovská</t>
  </si>
  <si>
    <t xml:space="preserve">MÚK Místecká - Moravská  </t>
  </si>
  <si>
    <t>08/2009</t>
  </si>
  <si>
    <t>02/2014</t>
  </si>
  <si>
    <t>podmíněna úpravou křižovatky ul. Moravské x Závodní</t>
  </si>
  <si>
    <t>2021</t>
  </si>
  <si>
    <t>zpracována prováděcí dokumentace,  vypořádání pozemků pod stavbou zajišťuje majetkový odbor, nutná aktualizace PD + obnova stavebních povolení r. 2019</t>
  </si>
  <si>
    <t>MOP</t>
  </si>
  <si>
    <t>Veselá</t>
  </si>
  <si>
    <t>Přednádraží Ostrava-Přívoz, Terminál Jirská</t>
  </si>
  <si>
    <t>08/2014</t>
  </si>
  <si>
    <t>06/2016</t>
  </si>
  <si>
    <t>Vydáno ÚR, SP, před podáním žádosti o dotaci, současně se stavbou "Přednádraží Ostrava-Přívoz, Prodloužená ul. Skladištní",  bude zadána VZ na realizazi dokumentace pro provádění stavby + AD. Platnost stavebního povolení byla rozhodnutím prodloužena. Řeší se povolení ke kácení dřevin.</t>
  </si>
  <si>
    <t>SSZ K 1021 Sokolská x Českobratrská</t>
  </si>
  <si>
    <t>11/2015</t>
  </si>
  <si>
    <t>Část stavby bylo provedeno v rámci rekonstrukce ul. Českobratrské. Zbývající, podstatná část stavby bude realizována v roce 2019 při realizaci další etapy restrukce estakády ul. Českobratrsrské. Stavba zahájena, dne 04.04.2019 předáno staveniště a poté stavba přerušena z důvodu koordinace se stavbou "Rekonstrukce MÚK Bazaly, II. etapa".</t>
  </si>
  <si>
    <t>SSZ K 3030 Výškovická x Pavlovova</t>
  </si>
  <si>
    <t>08/2018</t>
  </si>
  <si>
    <t>06/2019</t>
  </si>
  <si>
    <r>
      <t>vydáno ÚR - akce stavebně-správně  přípravena,realizace proběhne v koordinaci s rekonstrukcí Výškovických mostů a stavbou cyklostezsky v dané lokalitě, 04/2018 podána žádost o prodloužení platnosti územního rozhodnutí, 08/2018 vdáno rozhodnutí o prodloužení platnosti územního rozhodnutí,</t>
    </r>
    <r>
      <rPr>
        <sz val="10"/>
        <rFont val="Arial"/>
        <family val="2"/>
        <charset val="238"/>
      </rPr>
      <t xml:space="preserve"> 09/2018 zpracovává se DSP a DPS, z důvodku koordnianace s dalšími stavbami se realizace stavby předpokládá na rok 2020</t>
    </r>
  </si>
  <si>
    <t>Zastávka MHD Kotva, ul. Výškovická</t>
  </si>
  <si>
    <t>12/2016</t>
  </si>
  <si>
    <t xml:space="preserve">Projekt 2010, s.r.o. je zhotovitelem PD (DÚR,DSP,DPS) vč. IČ, vyhotovena PD DÚR, vydáno ÚR. 12/2018 byla podána žádost o stavení povolení. </t>
  </si>
  <si>
    <t xml:space="preserve">Komunikace - Severní spoj </t>
  </si>
  <si>
    <t>bude zpracovávat KÚ MSK</t>
  </si>
  <si>
    <t xml:space="preserve"> realizace KÚ MSK</t>
  </si>
  <si>
    <r>
      <t>průzkumy provedeny, zpracována DÚR,zpracované geom. plány pro výkupy pozemků, příprava majetkového vypořádání - předáno na majetkový odbor, požádáno o vydání rozhodnutí EIA  -</t>
    </r>
    <r>
      <rPr>
        <sz val="10"/>
        <rFont val="Arial"/>
        <family val="2"/>
        <charset val="238"/>
      </rPr>
      <t>veřejné projednání 4/2019, předpoklad vydání územního rozhodnutí - 12/2019, vypořádání pozemků bude zahájeno až po vydání územního rozhodnutí</t>
    </r>
  </si>
  <si>
    <t>POR</t>
  </si>
  <si>
    <t xml:space="preserve">SSZ Dr. Slabihoudka x 17. listopadu PD </t>
  </si>
  <si>
    <t>Zhotovitel dokumentace DÚR, DSP a DPS zpracovává dokumentaci DÚR. MO Poruba nesouhalsil s vypracovaným, odsouhlaseným návrhem PD dle IZ se zapracovanými připomínkami všech dotčených správců inž. sítí i PČR-DI, proto zhotovitel dokumentaci přepracoval dle jejich požadavků. Nový, upravený  návrh dle MO Poruba nebyl schválen PČR-DI. SMO. Opětovně byla PD přepracována a rozeslána aktualizovaná verze k vyjádření. SMO, MOb Poruba po vysvětlení situace přehodnotila a opravila svoje původní  stanovisko a souhlasila s návrhem PD pro stupeň DÚR.  Byl odevzdán koncept PD. V rámci aktualizace PD před podáním žádosti o ÚR přišli požadavky na malé úpravy PD od dotčených správců sítí a opětovně negativní stanovisko ze strany MO Poruba, a to ve stejném znění jako prvotní vyjádření s požadavkem změn neakceptovatelných PČR-DI. Nové vyjádření řeší i DPO. Po dořešení uvedené problematiky bude podána žádost o umístění stavby.</t>
  </si>
  <si>
    <t>SSZ Studentská x Opavská</t>
  </si>
  <si>
    <t xml:space="preserve">Zhotovitel dokumentace DÚR, DSP a DPS zpracovává  dokumentaci DÚR. SMO, MOb Poruba řeší propojení křižovatky s ul. Slavíkovou a Marty Krásové, ale potvrdil stávající návrh řešení křižovatky. Byla podána žádost o umístění stavby. Řízení bylo z důvodu majetkové problematiky přerušeno. Nový vlastník pozemku změnil stanovisko a odmítl pozemek prodat. Opětovně se řeší odkoupení uvedeného pozemku s jeho novým vlastníkem. </t>
  </si>
  <si>
    <t>Rekonstrukce lesní cesty v Bělském lese</t>
  </si>
  <si>
    <t xml:space="preserve">Zhotovitel dokumentace DSP, DPS připravuje PD. OI předjednal s Městskými lesy a Lesy ČR majetkové vypořádání pozemků dotčených stavbou. OM byl o situaci po jejich stálé nečinnosti opětovně informován a vyzván k bezodkladnému jednání. V současné době řeší OM směnu pozemku pod komunikací s Lesy ČR. V průběhu realizace dokumentace zhotovitel zjistil, že hranice stávající komunikace neodpovídá původnímu stavu, proto po vyřešení majetkové problematiky bude nutné část komunikace umístit, tzn. připravit projektovou dokumentaci i ve stupni DÚR. </t>
  </si>
  <si>
    <t>MHH</t>
  </si>
  <si>
    <t>Rekonstrukce křižovatky ul. 28. října, sil. II/479 S MK ul. Železáresnkou a  a Sokola Tůmy v Ostravě</t>
  </si>
  <si>
    <t>Stavba byla sloučena se stavbou "Přestupní uzel Hulváky - II. etapa). Odevzdán koncept PD - DÚR. Řeší se majetkové vztahy s fa PROFITHERM ve věci výkupu pozemků a současně ÚHA vyhodnocuje možnost vyvlastnění pozemků z hlediska veřejně prospěšné stavby a OSR dopad na dotační titul , kydž dojde k úpravě PD, kterou bude nutné provést, pokud dojde k řešení vyvlastnění pozemků  Profitermu.</t>
  </si>
  <si>
    <t>HRA</t>
  </si>
  <si>
    <t>Propojovací větev mezi rampou ze sil. I/56 a ul. Paskovskou na MÚK u Makra v Ostravě-Hrabové</t>
  </si>
  <si>
    <t>Zhotovitel dokumentace pro DÚR, DPS a DSP zpracovává  dokumentaci DÚR. V 06/2018 byla podána žádost o umístění stavby, která byla stavebním úřadem vrácena k doplnění o vyjádření odboru dopravy Krajského úřadu MSK z hlediska připojení komunikace. Od 08/2018 řeší odbor dopravy Krajského úřadu vyjádření k PD pro územní řízení.  Po obdržení uvedeného vyjádření bude podána nová žádost o umístění stavby.</t>
  </si>
  <si>
    <t>Přednádraží Ostrava-Přívoz, Prodloužená ul. Skladištní</t>
  </si>
  <si>
    <t xml:space="preserve">Zhotovitele dokumentace DÚR, DSP, DPS pracuje se na dokumentaci DÚR. Byl odevzdán její koncept. Majetkový odbor řeší pozemkovou problematiku pozemků dotčených stavbou.  Po vyřešení majetkové problematiky a následném obnovení stanovisek a vyjádření dotčených orgánů a správců inženýrských sítí bude podána žádost o umístění stavby. </t>
  </si>
  <si>
    <t>VIT</t>
  </si>
  <si>
    <t>Kanclíř</t>
  </si>
  <si>
    <t>Rekonstrukce a prodloužení ulice Thomayerova, Ostrava</t>
  </si>
  <si>
    <t>jen SP</t>
  </si>
  <si>
    <t>06/2018</t>
  </si>
  <si>
    <t>2018-2019</t>
  </si>
  <si>
    <t>01/2018 zpracovává se dokumentace pro SP, 3/2018 podána žádost o vydání stavebního povolení, 6/2018 vydáno stavební povolení, 9/2018 uzavřena Smlouva o dílo na zhotovitele</t>
  </si>
  <si>
    <t xml:space="preserve">Prodloužená Porážková - IV. etapa </t>
  </si>
  <si>
    <t>10/2019</t>
  </si>
  <si>
    <t>02/2021</t>
  </si>
  <si>
    <t>2022-2023</t>
  </si>
  <si>
    <t xml:space="preserve">zpracována DÚR, probíhá inženýrská činnost, předpoklad podání žádosti o vydání územního rozhodnutí - srpen 2019, probíhají jednání s vlastníky pozemků k řešení vypořádání pozemků </t>
  </si>
  <si>
    <t>Úprava přechodu na silnici I/58 ul. Plzeňská</t>
  </si>
  <si>
    <t>05/2018</t>
  </si>
  <si>
    <t>04/2019-05/2019</t>
  </si>
  <si>
    <t>smlouva se zhotovitelem podepsaná 3/2019, předpokládané zahájení realizace stavby 4/2019</t>
  </si>
  <si>
    <t>Rekonstrukce vodovodu a kanalizace ul. Českobratrská a Sadová a Úprava povrchů ul. Českobratrská v úseku Nádražní-Sokolská třída</t>
  </si>
  <si>
    <t>01/2013</t>
  </si>
  <si>
    <t>09/2016</t>
  </si>
  <si>
    <t>05/2017-01/2018</t>
  </si>
  <si>
    <t>Stavba dokončena 10/2017, břemena dořešena v roce 2018. Stavba majetkově vyvedena v roce 2018.</t>
  </si>
  <si>
    <t>Křižovatka ul. Plzeňská-napojení areálu střelnice</t>
  </si>
  <si>
    <t>nebude</t>
  </si>
  <si>
    <t xml:space="preserve">bylo vydáno nesouhlasné závazné stanovisko OŽP v rámci koordinovaého stanovisko, ukončeno, nepokračuje se </t>
  </si>
  <si>
    <t xml:space="preserve">Rekonstrukce  ul. Mánesova </t>
  </si>
  <si>
    <t>02/2016</t>
  </si>
  <si>
    <t>03/2017</t>
  </si>
  <si>
    <t>09/2018-06/2019</t>
  </si>
  <si>
    <t>07/2019</t>
  </si>
  <si>
    <r>
      <t xml:space="preserve">zahájení stavebních prací 9/2018, nutná koordinace se stavbou rekonstrukce vodovodu na ul. Mánesova, </t>
    </r>
    <r>
      <rPr>
        <sz val="10"/>
        <rFont val="Arial"/>
        <family val="2"/>
        <charset val="238"/>
      </rPr>
      <t>předpoklad dokončení 5/2019</t>
    </r>
  </si>
  <si>
    <t>Koneszová</t>
  </si>
  <si>
    <t>Rekonstrukce ul. Hájkova</t>
  </si>
  <si>
    <t>08/2014, 02/2015, 10/2016</t>
  </si>
  <si>
    <t>07/2018-12/2018</t>
  </si>
  <si>
    <t>03/2019</t>
  </si>
  <si>
    <r>
      <t>PD -DSP, DPS-převzata z ÚMOB Moravská Ova, vydáno SP,  realizace stavby ukončena,</t>
    </r>
    <r>
      <rPr>
        <sz val="10"/>
        <rFont val="Arial"/>
        <family val="2"/>
        <charset val="238"/>
      </rPr>
      <t xml:space="preserve"> vydán kolaudační souhlas, probíhá příprava podkladů pro vyvedení stavby na majetek</t>
    </r>
  </si>
  <si>
    <t>Rusňák</t>
  </si>
  <si>
    <t>Propojení Francouzská - Rudná</t>
  </si>
  <si>
    <t>IIIQ/2019</t>
  </si>
  <si>
    <t>probíhající práce na DÚR dle SOD č. 0563/2018/OI/VZKÚ jsou dočasně přerušeny do doby dořešení MP vztahů k pozemkům pod budoucí stavbou (zejména k budově stolařské dílny, která má být zdemolována) a dojednání budoucího rozhraní vybraných objektů stavby s ŘSD z důvodů dořešení odkanalizování komunikace a její budoucí údržby.</t>
  </si>
  <si>
    <t>Okružní křižovatka Výstavní - Zelená</t>
  </si>
  <si>
    <t>----</t>
  </si>
  <si>
    <r>
      <t xml:space="preserve">je zpracovaná DÚR, projektant vyžizuje ÚR, probíhá inženýrská činnost, </t>
    </r>
    <r>
      <rPr>
        <sz val="10"/>
        <rFont val="Arial"/>
        <family val="2"/>
        <charset val="238"/>
      </rPr>
      <t>vzhledem na předpokládané velmi vysoké náklady realizace stavby se nebude v přípravě pokračovat</t>
    </r>
  </si>
  <si>
    <t>Nový příjezd k areálu Planetária Ostrava</t>
  </si>
  <si>
    <t>2021-2022</t>
  </si>
  <si>
    <t>2022</t>
  </si>
  <si>
    <t>12/2018 zpracovává se dokumentace pro ÚR,</t>
  </si>
  <si>
    <t>Kopřivová</t>
  </si>
  <si>
    <t>Rekonstrukce Sokolské tř.</t>
  </si>
  <si>
    <t>probíhá  zpracování investičního záměru, provedeno zaměření polohopisu a výškopisu</t>
  </si>
  <si>
    <t>Žáčková</t>
  </si>
  <si>
    <t>Silnice III/4787 Ostrava, ulice Výškovická, mosty 4787-3, 4787-4 (vypořádání SO mezi MSK a SMO)</t>
  </si>
  <si>
    <t>Připravuje se Smlouva o vypořádání stavebních objektů v rámci stavby „Silnice III/4787 Ostrava ul. Výškovická – rekonstrukce mostů ev. č. 4787-3.3. a 4787-4.3.“, na základě Memoranda mezi SMO a MSK.</t>
  </si>
  <si>
    <t>Okružní křižovatka Francouzská - Jilemnického nám.</t>
  </si>
  <si>
    <t xml:space="preserve">uzavřena smlouva o dílo a příkazní na zpracování projektové dokumentace všech stupňů a zajištění inž. přípravy v 03/2019 </t>
  </si>
  <si>
    <t>RAB</t>
  </si>
  <si>
    <t>Hojgr</t>
  </si>
  <si>
    <t>Rekonstrukce vodovodu a kanalizace Radvanice a Bartovice vč. komunikace</t>
  </si>
  <si>
    <t>-</t>
  </si>
  <si>
    <t>01/2019-02/2021</t>
  </si>
  <si>
    <t>05/2021</t>
  </si>
  <si>
    <r>
      <t xml:space="preserve">DPS zpracována, koordinuje se se stavbou vodovodu a kanalizací,  PD zaktualizována na "tichý asfalt", probíhá vyhodnocování podaných nabídek, podepsána sml se zhotovitelem, staveniště předáno, </t>
    </r>
    <r>
      <rPr>
        <sz val="10"/>
        <rFont val="Arial"/>
        <family val="2"/>
        <charset val="238"/>
      </rPr>
      <t>ve výstavbě</t>
    </r>
  </si>
  <si>
    <t>Rekonstrukce vodovodu a kanalizace ul. Českobratrská a Sadová, část 2 - ul. Sadová</t>
  </si>
  <si>
    <t>08/2008</t>
  </si>
  <si>
    <t>08/2013</t>
  </si>
  <si>
    <r>
      <t>zpracována DSP+-DPS, vydáno SP,</t>
    </r>
    <r>
      <rPr>
        <sz val="10"/>
        <rFont val="Arial"/>
        <family val="2"/>
        <charset val="238"/>
      </rPr>
      <t xml:space="preserve"> probíhá aktualizace podkladů pro výběr zhotovitele stavby</t>
    </r>
  </si>
  <si>
    <t>Odkanalizování ulic K Odře a Smrčkova vč. komunikace</t>
  </si>
  <si>
    <t>n/a</t>
  </si>
  <si>
    <t>06/2019-05/2020</t>
  </si>
  <si>
    <t>08/2020</t>
  </si>
  <si>
    <t>probíhá aktualizace PD a rozpočtu a příprava podkladů pro vypsání soutěže na zhotovitele stavby v součinnosti s ÚMOb OVA-Jih (čeká se na PD na komunikaci od ÚMOb O-Jih)</t>
  </si>
  <si>
    <t>SVI</t>
  </si>
  <si>
    <t>Cyklotrasa M přes Svinovské mosty</t>
  </si>
  <si>
    <t>07/2014</t>
  </si>
  <si>
    <t>MORAVIA CONSULT Olomouc a.s. na DSP, IČ, DPS a AD, dodatek k SOD na dokumentaci pro změnu UR.Vydánorozhodnutí na změnu ÚR. Dokončuje se zpracování dokumentace pro stavební povolení,  v řešení jsou majetkové vztahy k pozemkům.</t>
  </si>
  <si>
    <t>Cyklotrasa P - průchodnost Starobní, Provaznická, Dr. Martínka</t>
  </si>
  <si>
    <t>06/2013</t>
  </si>
  <si>
    <t>10/2014</t>
  </si>
  <si>
    <t>05/2017-09/2018</t>
  </si>
  <si>
    <t>12/2018</t>
  </si>
  <si>
    <t>stavba dokončena, prodleva s plněním termínu na straně zhotovitele, kolaudace proběha ve 12/2018, v řešení je předání na majetkový odbor, budou následně uzavřeny smlouvy na věcná břemena</t>
  </si>
  <si>
    <t>Cyklistická trasa U - U Výtopny, Pavlovova</t>
  </si>
  <si>
    <t>05/2016</t>
  </si>
  <si>
    <t>2020-2021</t>
  </si>
  <si>
    <t>Dopravoprojekt na DSP, IČ a AD, realizace souvisí se stavbou opravy Výškovických mostů, může být zahájena až po dokončení této rekonstrukce, v 9/2018 byla uzavřena smlouva na realizaci dokumentace provedení stavby , která se společná i pro stavbu SSZ K 3030 Výškovická x Pavlovova</t>
  </si>
  <si>
    <t>SBE</t>
  </si>
  <si>
    <t>Cyklistická stezka Proskovická, Blanická</t>
  </si>
  <si>
    <t>12/2013</t>
  </si>
  <si>
    <t>08/2015</t>
  </si>
  <si>
    <t>02/2017-09/2018</t>
  </si>
  <si>
    <t>stavba byla dokončena, kolaudace 12/2018, probíhá majetkoprávní vypořádání</t>
  </si>
  <si>
    <t>NVE</t>
  </si>
  <si>
    <t>Cyklostezka Nová Ves - vodárna -1. etapa</t>
  </si>
  <si>
    <t>12/2012</t>
  </si>
  <si>
    <t>05/2014</t>
  </si>
  <si>
    <t>03/2018-02/2019</t>
  </si>
  <si>
    <t>02/2019</t>
  </si>
  <si>
    <t>v 04/2018 byla zahájena realizace 1. etapy, probíhá realizace,problémy na staně zhotovitele s nedodržením termínu , realizace náhradní výsadby</t>
  </si>
  <si>
    <t>POL</t>
  </si>
  <si>
    <t>Cyklostezka Polanka nad Odrou - železniční přejezd, ul. K Pile</t>
  </si>
  <si>
    <t>04/2019</t>
  </si>
  <si>
    <t>HaskoningDHV CR na DSP, DPS + IČ, AD, v současné době probíhají řešení majetoprávních vypořádání k pozemkům (dědické řízení, úvěrpvé smlouvy vlastníků), do stavby vstupuje projekt SĎC , který řeší přemostění železničního přejezdu v Polance na Odrou</t>
  </si>
  <si>
    <t>Cyklostezka Hornopolní x Varenská x Hollarova</t>
  </si>
  <si>
    <t>10/2018-04/2019</t>
  </si>
  <si>
    <t>OSA projekt s.r.o. na DSP, DPS, IČ a AD, projekt byl rozdělen, bude realizována jen 1 etapa (od křižovatky Varenská x Hornopolní po ul. Žerotínova), stavba zahájena, v současnosti stavební činnost přerušena z důvodu nevhodných klimatických podmínek</t>
  </si>
  <si>
    <t>Cyklotrasa Y - Průmyslová, Baarova</t>
  </si>
  <si>
    <t>03/2015</t>
  </si>
  <si>
    <t>06/2017-01/2018</t>
  </si>
  <si>
    <t>03/2018</t>
  </si>
  <si>
    <t>HaskoningDHV CR na AD, dotace odsouhlasena , projekt IROP, zahájení stavby 06/2017, kolaudace proběhla v 03/2018,  stavba vyvedena do majetku, probíhá pouze následná péče, platba za věcné břemeno</t>
  </si>
  <si>
    <t>Cyklistické řešení na ul. Na Rovince</t>
  </si>
  <si>
    <t>HaskoningDHV CR na DSP, DPS, IČ a AD, z důvodu nevykoupeného pozemku od f. TESCO byla staregickým odborem další příprava pozastavena,</t>
  </si>
  <si>
    <t>Cyklostezka W Poruba - Krásné Pole</t>
  </si>
  <si>
    <t>01/2015</t>
  </si>
  <si>
    <t>11/2018</t>
  </si>
  <si>
    <t>zajišťována PD pro ÚŘ a SP, probíhá aktualizace vyjádření dotčených orgánů pro DSP, podána žádost na SP, po vydání SP bude na rákladě rozhodnutí porady vedení další příprava pozastavena a projekt bude zmařen</t>
  </si>
  <si>
    <t>Cyklistické propojení ul. 17.listopadu, VTP</t>
  </si>
  <si>
    <t>12/2014</t>
  </si>
  <si>
    <t>03/2016</t>
  </si>
  <si>
    <t>04/2018-10/2018</t>
  </si>
  <si>
    <t>zpracovaná DPS, HaskoningDHV CR  na AD, zahájení prací 03/2018, byla podána žádost o dotaci z IROP, stavba dokončena, kolaudace v 11/2018, probíhá majetkové vypořádání, bude provedena náhradní výsadba a následně bude probíhat následná péče</t>
  </si>
  <si>
    <t>Cyklotrasa F - Hulváky, Stojanovo náměstí</t>
  </si>
  <si>
    <t>10/2015</t>
  </si>
  <si>
    <r>
      <t xml:space="preserve">zpracovaná DPS, Projekt 2010 na AD, </t>
    </r>
    <r>
      <rPr>
        <sz val="10"/>
        <rFont val="Arial"/>
        <family val="2"/>
        <charset val="238"/>
      </rPr>
      <t>z důvodu kolize s realizaci oprav plynovodu v obvodě Mar. Hory bude realizace stavby posunuta na rok 2021</t>
    </r>
  </si>
  <si>
    <t>Cyklotrasa R - Svinov, Polanka</t>
  </si>
  <si>
    <t>05/2019</t>
  </si>
  <si>
    <t>12/2019</t>
  </si>
  <si>
    <t>OSA projekt na DÚR, IČ, probíhá aktualizac vyjádření dotčených orgánů a majetkoprávní vypořádání - důvodem je změna trasy z důvodu nesouhlasu vlastníků</t>
  </si>
  <si>
    <t>NBE</t>
  </si>
  <si>
    <t>Cyklotrasa F, U - Kaminského, Ječmínkova</t>
  </si>
  <si>
    <t>10/2017</t>
  </si>
  <si>
    <t xml:space="preserve">SHB, a.s. smlouva  na DSP, DPS , AD, zpracovává se PD pro SP </t>
  </si>
  <si>
    <t>Cyklotrasa M - ul. 1.máje, Sokola Tůmy</t>
  </si>
  <si>
    <r>
      <t xml:space="preserve">HaskoningDHV CR smlouva na DSP, DPS, AD, zpracovává se PD pro SP , </t>
    </r>
    <r>
      <rPr>
        <sz val="10"/>
        <rFont val="Arial"/>
        <family val="2"/>
        <charset val="238"/>
      </rPr>
      <t>z důvodu kolize s realizaci oprav plynovodu v obvodě Mar. Hory bude realizace stavby posunuta na rok 2021</t>
    </r>
  </si>
  <si>
    <t>Cyklistické propojení ul. Poděbradova, Horova</t>
  </si>
  <si>
    <t>HaskoningDHV CR na DÚR + IČ, v roce 2019 bude VŘ na zhotovitele dalších stupňu PD</t>
  </si>
  <si>
    <t>Parkoviště Most Českobratrská</t>
  </si>
  <si>
    <t>Zhotovitel PD (DÚR,DSP,DPS) vč. IČ, AD - připravuje dokumentaci DÚR, Na základě požadavků objednatele byly do PD zapracvány tyto změny - elektrobilita, propojení se stávajícím parkovištěm před Platem, dopojení cyklostezky a umístění dokovacích stanic elektromobilů, včetně napojení na síť. OM řeší majetkovou problematiku. Není dořešen pozemek parc. č. 1888/2, k. ú. Moravská Ostrava, obec Ostrava.  Ve 12/2018 byla podána žádost o umístění stavby.</t>
  </si>
  <si>
    <t>Cyklotrasa S,M - Mečníkovova, Žákovská</t>
  </si>
  <si>
    <t>05/2017</t>
  </si>
  <si>
    <r>
      <t xml:space="preserve">HaskoningDHV CR na DÚR + IČ, smlouva na DSP, DPS, AD, zpracovává se PD pro SP ,  </t>
    </r>
    <r>
      <rPr>
        <sz val="10"/>
        <rFont val="Arial"/>
        <family val="2"/>
        <charset val="238"/>
      </rPr>
      <t>z důvodu kolize s realizaci oprav plynovodu v obvodě Mar. Hory bude realizace stavby posunuta na rok 2021</t>
    </r>
  </si>
  <si>
    <t>Cyklostezka ul. Želivského, Na Rovince</t>
  </si>
  <si>
    <t>04/2016</t>
  </si>
  <si>
    <t>08/2018-12/2018</t>
  </si>
  <si>
    <t>HaskoningDHV CR na DSP, IČ, DPS a AD,  bylo požádáno o dotaci z IROP, zahájena realizace stavby 08/2018, stavba dokončena, kolaudace v 12/2018, bude realizována náhradní výsadba, probíhá majetkové vypořádání</t>
  </si>
  <si>
    <t>SLO</t>
  </si>
  <si>
    <t>Zahrajová</t>
  </si>
  <si>
    <t>Vícepodlažní parkování u ZOO Ostrava</t>
  </si>
  <si>
    <t>jedná se o další rozšíření parkovacích míst u ZOO Ostrava, odbor dopravy předal IZ parkovacího domu,  pokračuje další projekční příprava - DÚR, v 09/2018 bylo požádáno o územní řízení</t>
  </si>
  <si>
    <t>PET</t>
  </si>
  <si>
    <t>Propojení cyklostezek Petřkovice</t>
  </si>
  <si>
    <t>zpracovává se  DÚR, DSP, DPS , AD, problém se získáním souhlasu vlastníka, který má zájem pouze o prodej celého pozemku, což se jeví jako ekonomicky nevýhodné, uzavřena dohoda o ukončení projektu, stavba bude zmařena</t>
  </si>
  <si>
    <t>Rekonstrukce komunikace pro pěší v bermě řeky Ostravice</t>
  </si>
  <si>
    <t>01/2018</t>
  </si>
  <si>
    <t>09/2018-05/2019</t>
  </si>
  <si>
    <t>zpracována se DSP, DPS, vybrán zhotovitel, zahájení prací 09/2018</t>
  </si>
  <si>
    <t>PLE</t>
  </si>
  <si>
    <t>Aut. zastávka MK ul. Karla Svobody</t>
  </si>
  <si>
    <t>11/2018       + 02/2019</t>
  </si>
  <si>
    <t>03/2017 vydáno ÚR, SP vydáno 11/2018, Rozhodnutí o povolení změny dokončené stavby vodního díla bylo vydáno 02/2019. Připravuje se VZ na zhotovitele díla a TDI.</t>
  </si>
  <si>
    <t xml:space="preserve">Cyklopropojení centra s DOV </t>
  </si>
  <si>
    <t>odbor ÚHA zpracovává návrh řešení</t>
  </si>
  <si>
    <t>Žižková</t>
  </si>
  <si>
    <t xml:space="preserve">Nábřeží Ostravice - lokalita Most Miloše Sýkory </t>
  </si>
  <si>
    <t xml:space="preserve">stavba č.4                   10/2017-05/2018; stavba 2.1 kácení dřevin 02-03/2018; stavba 2.1 sadové úpravy 04/2018-06/2019;stavba 2.2 rekonstrukce mostního pilíře 08-11/2018; stavba č.2.3 městský mobiliář 06/2018 - 11/2018, stavba č.2.3 úpravy u loděnice 10/2018 - 11/2019;        stavba č1- kácení 03/2019, předpoklad realizace stavby od 06/2019; stavba č.1 - výsadby 09-10/2019. </t>
  </si>
  <si>
    <t xml:space="preserve">Jedná se o řešení staveb na břehu Ostravice v k.ú. Slezská Ostrava v úseku most Miloše Sýkory.
Stavba č.1 – bezbariérové napojení stávající pěší komunikace a cyklostezky v místě u pomníku Miloše Sýkory včetně vybudování stupňovité terasy s posezením a vyhlídkou na řeku. Je zpracována projektová dokumentace pro územní a stavební řízení. Je vydáno územní rozhodnutí a stavební povolení. Zpracována projektová dokumentace pro provedení stavby. Kácení pozastaveno do doby zpracování a vyhodnocení variantního řešení stavby. Sadové úpravy budou realizovány samostatně (kácení dřevin do 03/2019). Probíhá veřejná zakázka na dodavatele stavby. Předpoklad zahájení stavby 06/2019.
Stavba č.2  
Stavba 2.1 – Revitalizace zeleně - kácení dřevin – bylo realizováno do 04/2018 (hrazeno z běžných výdajů); výsadby dřevin – realizace probíhá dle klimatických podmínek a koordinace s ostatními stavbami, termín ukončení předpoklad 06/2019 (hrazeno z běžných výdajů). 
Stavba 2.2 - Rekonstrukce mostního pilíře bývalé Střelniční lávky –  Stavba převzata 30.11.2018. Kolaudace 12/2018 (kol.souhlas vydán 01/2019). Řešení smlouvy o služebnosti.
Stavba 2.3
Městský mobiliář a workoutové hřiště – realizace dokončena v 11/2018, dílo převzato.
Úpravy u loděnice s úpravou mola pro vodáky – vydáno stavební povolení, staveniště předáno, zpracování a odsouhlasení havarijního a protipovodňového plánu. Předpoklad zahájení realizace 09/2019 z důvodu koordinace s příměstskými tábory, akcemi provozovatele loděnice aj.
Stavba 4 – výsadby na nábřežních zdech – realizace dokončena v 05/2018 hrazeno z běžných výdajů.
</t>
  </si>
  <si>
    <t>Parkoviště v Ostravě-Přívoze u tramvajové smyčky Hlučínská</t>
  </si>
  <si>
    <t>Zpracovatel dokumentace DÚR, DSP, DPS připravuje se PD pro ÚR, koncept PD odevzdán, Majetková problematika vyřešena. Vydáno ÚR. 12/2018 podána žádost o SP.</t>
  </si>
  <si>
    <t>Cyklistická trasa E Hrušov - Vrbice</t>
  </si>
  <si>
    <t>12/2017</t>
  </si>
  <si>
    <t>DUR a DSP převzata od města Bohumín, Zpracována DSP, podaná žádost o SP, součástí dotačního programu INTEREG,probíhá VŘ na zhotovitele stavby</t>
  </si>
  <si>
    <t>Modernizace podchodu u tranvajové zastávky Důl Hlubina</t>
  </si>
  <si>
    <t xml:space="preserve">zhotovitelem předána DÚR na základě SOD č. 3085/2017/OI/VZKÚ; práce na přípravě zakázky budou pokračovat po dopracování definitivní verze řešení smyčky trolejbusů (zpracovává Dopravoprojekt Ostrava a.s.). Pro vydání územního rozhodnutí je nutno získat souhlas vlastníka překládané dešťové kanalizace v ul. Místecká se stavbou. V této věci oslovil 18.3.2019 zhotovitel ŘSD ČR s žádostí o udělení souhlasu. </t>
  </si>
  <si>
    <t>Rekonstrukce podchodu pod ul. Místeckou</t>
  </si>
  <si>
    <r>
      <t xml:space="preserve">v 01/2018 uzavřena smlouva o dílo a příkazní na zpracování DÚR a zajištění ÚR, předán koncept DÚR, příprava podkladů pro územní řízení, uzavřeny smlouvy o připojení se spol. ČEZ Distribuce, </t>
    </r>
    <r>
      <rPr>
        <sz val="10"/>
        <rFont val="Arial"/>
        <family val="2"/>
        <charset val="238"/>
      </rPr>
      <t>řešení výkupu pozemku Vítkovice a.s., řešení vlastnických vztahů dešťová kanalizace</t>
    </r>
  </si>
  <si>
    <t>Záchytné parkoviště Kolonie Jeremenko ul. Moravská, Místecká</t>
  </si>
  <si>
    <t xml:space="preserve">Z důvodu zamítavého stanoviska zastupitelstva města ke koupi pozemků ve vlastnictví fyzické osoby pod navrhovanou stavbou, nelze pokračovat v další projekční přípravě. V průběhu 04/2019 bude po dohodě se zhotovitelem připravena smlouva o ukončení smluvního vztahu.  </t>
  </si>
  <si>
    <t>Propojení cyklostezek Polanka nad Odrou - Stará Bělá</t>
  </si>
  <si>
    <t>projojení stávajících cyklostezek mezi Starou Bělou a Polankou, uzavřena smlouva na DUR, DSP, DPS, IČ, AD</t>
  </si>
  <si>
    <t>Parkoviště Hlubina</t>
  </si>
  <si>
    <t xml:space="preserve">Práce na DÚR jsou přerušeny do doby dořešení MP vztahů k pozemkům pod budoucí stavbou. V této souvislosti probíhají jednání s VÍTKOVICE a.s., vlastníkem klíčových pozemků. Dle sdělení zástupce VÍTKOVICE a.s. lze cenovou představu očekávat v průběhu 04/2019  </t>
  </si>
  <si>
    <t>Cyklistická trasa J,V - úsek Radvanice - Michálkovice</t>
  </si>
  <si>
    <t>Nový projekt, probíhá VŘ na zhotovitele PD</t>
  </si>
  <si>
    <t>MAR</t>
  </si>
  <si>
    <t>Stavební úpravy Jantarové stezky v k.ú. Martinov ve Slezsku</t>
  </si>
  <si>
    <t>Nový projekt</t>
  </si>
  <si>
    <t>Parkovací objekty DK POKLAD</t>
  </si>
  <si>
    <t xml:space="preserve"> 04/2019</t>
  </si>
  <si>
    <t>Dopracovávají se požadavky správců, které vznikly při obnovení nových vyjádření k dokumentaci pro územní řízení</t>
  </si>
  <si>
    <t>Hostašová</t>
  </si>
  <si>
    <t>Revitalizace knihovny Podroužkova - zpevněné plochy</t>
  </si>
  <si>
    <t>10/2018</t>
  </si>
  <si>
    <t>10/2019-12/2020</t>
  </si>
  <si>
    <t xml:space="preserve">v 07/2018 zpracována DSP, v 10/2018 vydáno SP, koncem 02/2019 zpracována DPS, připravuje se výběrové řízení na zhotovitele stavby </t>
  </si>
  <si>
    <t>Městský mobiliář</t>
  </si>
  <si>
    <t>umístění mobiliáře na Smetanově nám. Akce pozastavena.</t>
  </si>
  <si>
    <t xml:space="preserve">Přestupní uzel Hulváky - II. et. </t>
  </si>
  <si>
    <t>Stavba byla sloučena se stavbou "Rekonstrukce křižovatky ul. 28. října, sil. II/479 S MK ul. Železáresnká a  a Sokola Tůmy v Ostravě"). Zpracovatel PD - DÚR, DSP, DPS odevzadl koncept PD - DÚR. Řeší se majetkové vztahy s fa PROFITHERM ve věci výkupu pozemků a současně ÚHA vyhodnocuje možnost vyvlastnění pozemků z hlediska veřejně prospěšné stavby a OSR dopad na dotační titul , kydž dojde k úpravě PD, kterou bude nutné provést, pokud dojde k řešení vyvlastnění pozemků  Profitermu. Zhotovitel PD zaslal cenovou nabídku na úpravu dokumentace.</t>
  </si>
  <si>
    <t>Ekologizace veřejné dopravy - Ostrava-Poruba</t>
  </si>
  <si>
    <t>Zhotovitel PD - DÚR odevzdal oba její koncepty (tramvajová trasa I., tramvajová trasa II.). V 06/2018 byla podána EIA na Krajský úřad. Závěrem zjišťovacího řízení vyplynula nutnost dokumentaci pro posouzení vlivů na životní prostředí rozšířit. Zpracovaná, rozšířená dokumentace byla podána k novému posouzení v 02/2019 na KÚ MSK.  Ve 12/2018 zhotovitel doručil objednateli projektovou dokumentaci pro umístění stavby na tramvajovou trasu I. Stavba je v kolizi s vydaným ÚR pro developerský záměr. Na základě úspěšného jednání společnost připravuje novou PD pro změnu vydaného ÚR. Řeší se majetkoprávní problematika, připravují se podklady k vyhodnocení možnosti řešení stavby v režimu veřejně prospěšné stavby dle ák. č. 266/1994 Sb. o drahách a stavebního zákona.</t>
  </si>
  <si>
    <t>Rekonstrukce tramvajových zastávek Důl Odra</t>
  </si>
  <si>
    <t>IQ/2019</t>
  </si>
  <si>
    <t>IV/2019</t>
  </si>
  <si>
    <t>02/2019 bylo vydáno územní rozhodnutí; probíhají práce na DSP</t>
  </si>
  <si>
    <t>Rekonstrukce a revitalizace nám. Republiky</t>
  </si>
  <si>
    <t xml:space="preserve">V průběhu realizace dokumentace DÚR bylo zjištěno v rámci nového dopravního modelu a jednání s PČR, DI, že okružní křižovatka dle návrhu z IZ bude činit problémy v průjezdnosti, proto byla ze zhotovitelem uzavřena smluva na studii proveditelnosti. Práce na PD byly pozastaveny od 09/2018 do 01/2019. Dne 07.01.2019 byla vybrána nejvhodnější varianta okružní kižovatky, kterou zhotovitel rozpracovává. 02/2019 byl uzavřen dodatek na prodloužení termínu plnění, a to z 23.02.2019 do 25.05.2019 z důvodu přerušení prací na PD (viz výše).   </t>
  </si>
  <si>
    <t>Karásek</t>
  </si>
  <si>
    <t>Inteligentní zastávky - II. etapa</t>
  </si>
  <si>
    <t>09/2019</t>
  </si>
  <si>
    <t>02/2020-06/2020</t>
  </si>
  <si>
    <t>zahájená příprava II. etapy, uzavřené smlouvy o připojení na distribuční soustavu elektrické energie, zpracován podklad pro výběr zhotovitele PD, zahájen opakovaný výběr zhotovitele</t>
  </si>
  <si>
    <t>Zkušební plocha pro motocykly Ostrava-Přívoz</t>
  </si>
  <si>
    <t>Zpracovává se projektová dokumentace  ve stupni DÚR+DSP+DPS</t>
  </si>
  <si>
    <t>Výstavba tramvajové smyčky Ostrava - Výstaviště</t>
  </si>
  <si>
    <t xml:space="preserve">10/2018 </t>
  </si>
  <si>
    <r>
      <t xml:space="preserve">stavba je projekčně rozdělena na dvě části, je zpracovaná PD na demolici stávající tramvajové smyčky Výstaviště, vydáno rozhodnutí na provedení odstranění stavby, proběhlo výběrové řízení na druhou část - zpracovalete PD výstavby nové tramvajové smyčky - nikdo se nepřihlásil, připravuje se podruhé výběrové řízení na zpracovatele PD, </t>
    </r>
    <r>
      <rPr>
        <sz val="10"/>
        <rFont val="Arial"/>
        <family val="2"/>
        <charset val="238"/>
      </rPr>
      <t>připravuje se výběrové řízení na realizaci odstranění tramv. smyčky</t>
    </r>
  </si>
  <si>
    <t xml:space="preserve">Rekonstrukce ÚV Nová Ves </t>
  </si>
  <si>
    <t>zadáno výběrové řízení na zhotovitele PD všech stupňů a inž. činnost v etapě přípravy stavby</t>
  </si>
  <si>
    <t>Mikula</t>
  </si>
  <si>
    <t>Rekonstrukce vodovodu ul. Staňkova</t>
  </si>
  <si>
    <t>08/2001</t>
  </si>
  <si>
    <t xml:space="preserve">smlouva s Lesy ČR je uzavřena, v současné době probíhají jednání s dědici pozemků, požádána o připomínky, v případě, že se nevyjádří bude upraven rozsah DSP, 02/2019 aktualizována smlouva o VB pro paní Ruttovou dle jejich požadavků, zasláno k vyjádření a podpisu </t>
  </si>
  <si>
    <t>PRO</t>
  </si>
  <si>
    <t>Kanalizace a vodovod ul. Frankova</t>
  </si>
  <si>
    <t>05/2012</t>
  </si>
  <si>
    <t>05/2017-05/2019</t>
  </si>
  <si>
    <t>probíhá realizace stavby, stavba přerušena, příprava ZL č.1 (RN včetně II. etapy)</t>
  </si>
  <si>
    <t>Janus</t>
  </si>
  <si>
    <t>Vodojem Záhumenice - nápajecí kabel</t>
  </si>
  <si>
    <t>2017</t>
  </si>
  <si>
    <t>na základě požadavku OVaK stavba zrušena, realizace formou opravy</t>
  </si>
  <si>
    <t>Hrušková</t>
  </si>
  <si>
    <t>Heřmanice - rekonstrukce kanalizace a vodovodu - lokalita Bučina</t>
  </si>
  <si>
    <t>12/2015 s prodlouženou platností do 04/2024</t>
  </si>
  <si>
    <t>12/2018-09/2019</t>
  </si>
  <si>
    <t>Probíhá příprava před zahájením prací</t>
  </si>
  <si>
    <t>Noga</t>
  </si>
  <si>
    <t>Rekonstrukce vodovodu a kanalizace Martinovská</t>
  </si>
  <si>
    <t>05/2013</t>
  </si>
  <si>
    <t>zpracována PD-DSP, vydáno SP, příprava podkladů pro zadávací řízení na dodavatele stavby</t>
  </si>
  <si>
    <t>Rekonstrukce vodovodu VTP Ostrčilova</t>
  </si>
  <si>
    <t>zpracována PD-DÚR, řeší se majetkoprávní vztahy, změna trasy vodovodu</t>
  </si>
  <si>
    <t>Příprava VH staveb - LJ</t>
  </si>
  <si>
    <t>práce na projektech dle harmonogramu</t>
  </si>
  <si>
    <t>Příprava VH staveb - PH</t>
  </si>
  <si>
    <t>průběžně</t>
  </si>
  <si>
    <t>zpracování PD a zajištění územních rozhodnutí a stavebních povolení pro výstavbu vodovodů</t>
  </si>
  <si>
    <t>Příprava VH staveb - PN</t>
  </si>
  <si>
    <t>Příprava VH staveb - RK</t>
  </si>
  <si>
    <t>Krejčí</t>
  </si>
  <si>
    <t>Příprava VH staveb - ZK</t>
  </si>
  <si>
    <t>průběžné plnění</t>
  </si>
  <si>
    <t>Vodovod P. Křičky</t>
  </si>
  <si>
    <t>01/2009</t>
  </si>
  <si>
    <t>2017-2019</t>
  </si>
  <si>
    <r>
      <t xml:space="preserve">zpracována PD-DSP, vydáno SP, podepsána SoD, </t>
    </r>
    <r>
      <rPr>
        <sz val="10"/>
        <rFont val="Arial"/>
        <family val="2"/>
        <charset val="238"/>
      </rPr>
      <t>dokončena realizace a přejímka stavby, příprava podkladů pro kolaudaci stavby</t>
    </r>
  </si>
  <si>
    <t>Příprava VH staveb - DK</t>
  </si>
  <si>
    <t>Rek. vodovodu ul. Michálkovická, Petřvaldská</t>
  </si>
  <si>
    <t>05/2009</t>
  </si>
  <si>
    <t>11/2010</t>
  </si>
  <si>
    <r>
      <t>01/2017-</t>
    </r>
    <r>
      <rPr>
        <sz val="10"/>
        <rFont val="Arial"/>
        <family val="2"/>
        <charset val="238"/>
      </rPr>
      <t>05/2019</t>
    </r>
  </si>
  <si>
    <t>probíhá realizace stavby, přerušeno z klimatických důvodů</t>
  </si>
  <si>
    <t>Rekonstrukce vododovodu a kanalizace na ul. Čs. legií a nám. Msgre Šrámka</t>
  </si>
  <si>
    <t>07/2015</t>
  </si>
  <si>
    <t>12/2020</t>
  </si>
  <si>
    <t>předáno staveniště, příprava realizace stavby</t>
  </si>
  <si>
    <t>Rekonstrukce kanalizace a vodovodu ul.Moravská</t>
  </si>
  <si>
    <t xml:space="preserve"> ---</t>
  </si>
  <si>
    <t>04/2015 09/2015</t>
  </si>
  <si>
    <t>2019 - 2020</t>
  </si>
  <si>
    <r>
      <t xml:space="preserve">zpracována PD-DSP, vydáno stavební povolení, příprava podkladů pro zadávací řízení na dodavatele stavby </t>
    </r>
    <r>
      <rPr>
        <sz val="10"/>
        <rFont val="Arial"/>
        <family val="2"/>
        <charset val="238"/>
      </rPr>
      <t>dokončena, probíhá zadávací řízení na dodavatele stavby</t>
    </r>
  </si>
  <si>
    <t>Rekonstrukce vodovodu Marianskohorská</t>
  </si>
  <si>
    <t>02/2015</t>
  </si>
  <si>
    <t>11/2015-05/2019</t>
  </si>
  <si>
    <t>probíhá realizace stavby</t>
  </si>
  <si>
    <t>Rekonstrukce vodovodu a kanalizace Bartovice</t>
  </si>
  <si>
    <t>06/2017</t>
  </si>
  <si>
    <t>DPS zpracována, koordinuje se se stavbou vodovodu a kanalizací,  PD zaktualizována na "tichý asfalt", probíhá vyhodnocování podaných nabídek, podepsána sml se zhotovitelem, staveniště předáno, přerušeno z klimatických důvodů</t>
  </si>
  <si>
    <t>Rekonstrukce násosek Důlňák</t>
  </si>
  <si>
    <t>10/2016</t>
  </si>
  <si>
    <t>03/2018-05/2019</t>
  </si>
  <si>
    <t>Příprava vodohospodářských staveb - PH</t>
  </si>
  <si>
    <t>zpracování PD a zajištění územních rozhodnutí a stavebních povolení pro výstavbu kanalizací</t>
  </si>
  <si>
    <t>Posílení vodovodu ul. Na Rovince, DN 300</t>
  </si>
  <si>
    <t>03/2017-11/2018</t>
  </si>
  <si>
    <t>vydán kolaudační souhlas, probíhá příprava podkladů pro předání do majetku města</t>
  </si>
  <si>
    <t>Rek. vodovodu a kanalizace v ul. Sokola Tůmy</t>
  </si>
  <si>
    <t>03/2018-12/2018</t>
  </si>
  <si>
    <t>realizace stavby dokončena, čeká se na vydání kolaudačního souhlasu (OVAK)</t>
  </si>
  <si>
    <t>zpracována DSP+-DPS, vydáno SP,  probíhá aktualizace podkladů pro výběr zhotovitele stavby</t>
  </si>
  <si>
    <t>POL
POR</t>
  </si>
  <si>
    <t>Rekonstrukce vodovodu Přemyšov-Poruba</t>
  </si>
  <si>
    <t>04/2012, 03/2013</t>
  </si>
  <si>
    <t>05/2014, 07/2014</t>
  </si>
  <si>
    <t>zpracována DSP+-DPS, vydáno SP, uzavřena smlouva o dílo, předáno staveniště zhotoviteli</t>
  </si>
  <si>
    <t>Nouzové napájení úpravny vody a prameniště Nová Ves</t>
  </si>
  <si>
    <t xml:space="preserve">zahájen výběr zhotovitele </t>
  </si>
  <si>
    <t>Příprava vodohospodářských staveb - LM</t>
  </si>
  <si>
    <t>MIC</t>
  </si>
  <si>
    <t>Vodovod ul. Vrublova</t>
  </si>
  <si>
    <t>04/2020-08/2020</t>
  </si>
  <si>
    <t>11/2020</t>
  </si>
  <si>
    <t>je zpracována dokumentace pro územní rozhodnutí , podána žádost o vydání ÚR, v 11/2018 zahájeno územní řízení, 7.12.2018 vydáno UR, probíhají práce na DSP</t>
  </si>
  <si>
    <t>Rekonstrukce vodovodu a dostavba kanalizace ul. Ječmínkova</t>
  </si>
  <si>
    <r>
      <rPr>
        <b/>
        <sz val="10"/>
        <rFont val="Arial"/>
        <family val="2"/>
        <charset val="238"/>
      </rPr>
      <t>Příprava stavby</t>
    </r>
    <r>
      <rPr>
        <sz val="10"/>
        <rFont val="Arial"/>
        <family val="2"/>
        <charset val="238"/>
      </rPr>
      <t xml:space="preserve"> - dokončeny průzkumné práce, odevzdány výsledky průzkumů, dokončena PD-DÚR, příprava podkladů k žádosti o vydání ÚR</t>
    </r>
  </si>
  <si>
    <t>Rekonstrukce vodovodu a dostavba kanalizace v ul. Klečkova</t>
  </si>
  <si>
    <t>Rušení vodovodního řadu DN 100 ul. Bohumínská, přepojení přípojek</t>
  </si>
  <si>
    <t>01/2019</t>
  </si>
  <si>
    <t>v 1/2019 vydáno ÚR, probíhá zpracování DSP</t>
  </si>
  <si>
    <t>Rekonstrukce vodovodu ul. 17 listopadu</t>
  </si>
  <si>
    <t>03/2021-12//2021</t>
  </si>
  <si>
    <t>01/2022</t>
  </si>
  <si>
    <t xml:space="preserve">je zpracována DÚR </t>
  </si>
  <si>
    <t>Rekonstrukce vodovodu Smetanovo náměstí</t>
  </si>
  <si>
    <r>
      <rPr>
        <b/>
        <sz val="10"/>
        <rFont val="Arial"/>
        <family val="2"/>
        <charset val="238"/>
      </rPr>
      <t>Příprava stavby</t>
    </r>
    <r>
      <rPr>
        <sz val="10"/>
        <rFont val="Arial"/>
        <family val="2"/>
        <charset val="238"/>
      </rPr>
      <t xml:space="preserve"> - dokončeny průzkumné práce, probíhá zpracování DÚR, </t>
    </r>
  </si>
  <si>
    <t>Plošná kanalizace Polanka nad Odrou 4. et.
Rek vodovodu ul. Konečná</t>
  </si>
  <si>
    <r>
      <rPr>
        <b/>
        <sz val="10"/>
        <rFont val="Arial"/>
        <family val="2"/>
      </rPr>
      <t>Příprava stavby</t>
    </r>
    <r>
      <rPr>
        <sz val="10"/>
        <rFont val="Arial"/>
        <family val="2"/>
      </rPr>
      <t xml:space="preserve"> - zpracovány pasporty, dokončeny průzkumné práce, odevzdány výsledky průzkumů, dokončena PD pro vydání společného povolení, příprava podkladů k žádosti o vydání společného povolení;
</t>
    </r>
    <r>
      <rPr>
        <b/>
        <sz val="10"/>
        <rFont val="Arial"/>
        <family val="2"/>
      </rPr>
      <t>KAN K Pile</t>
    </r>
    <r>
      <rPr>
        <sz val="10"/>
        <rFont val="Arial"/>
        <family val="2"/>
      </rPr>
      <t xml:space="preserve"> - vydáno ÚR, probíhá zpracování DSP</t>
    </r>
  </si>
  <si>
    <t>Kanalizace Nová Ves - ul. Rolnická a rek. Vodovodu ul. U Boříka</t>
  </si>
  <si>
    <r>
      <rPr>
        <b/>
        <sz val="10"/>
        <rFont val="Arial"/>
        <family val="2"/>
      </rPr>
      <t>Příprava stavby</t>
    </r>
    <r>
      <rPr>
        <sz val="10"/>
        <rFont val="Arial"/>
        <family val="2"/>
      </rPr>
      <t xml:space="preserve"> - dokončeny průzkumné práce, odevzdány výsledky průzkumů, dokončena PD pro společné povolení, příprava podkladů k žádosti o vydání společného povolení</t>
    </r>
  </si>
  <si>
    <t>Rek vodovodu + kanalizace ul. Viničná a Vinohrad</t>
  </si>
  <si>
    <r>
      <rPr>
        <b/>
        <sz val="10"/>
        <rFont val="Arial"/>
        <family val="2"/>
      </rPr>
      <t>Příprava stavby</t>
    </r>
    <r>
      <rPr>
        <sz val="10"/>
        <rFont val="Arial"/>
        <family val="2"/>
      </rPr>
      <t xml:space="preserve"> - dokončeny průzkumné práce, odevzdány výsledky průzkumů, probíhá zpracování DÚR a majetkoprávní projednání</t>
    </r>
  </si>
  <si>
    <t>Rekonstrukce vodovodního přivaděče Ludgeřovice</t>
  </si>
  <si>
    <t>08/2019</t>
  </si>
  <si>
    <t>06/2020</t>
  </si>
  <si>
    <t>11/2020-08/2021</t>
  </si>
  <si>
    <t>10/2021</t>
  </si>
  <si>
    <t>11/2018 podepsána smlouva se zhotovitelem PD, projektuje se DUR</t>
  </si>
  <si>
    <t>Rekonstrukce vodovodu ul. Novinářská</t>
  </si>
  <si>
    <t>05/2020</t>
  </si>
  <si>
    <t>zpracovává se PD pro ÚR</t>
  </si>
  <si>
    <t>Rekonstrukce vodovodu Klimkovická – Vřesinská</t>
  </si>
  <si>
    <t>Rekonstrukce vodovodu Edisonova</t>
  </si>
  <si>
    <t>07/2020</t>
  </si>
  <si>
    <t>06/2021</t>
  </si>
  <si>
    <t>Rekonstrukce vodovodu ul. Fráni Šrámka</t>
  </si>
  <si>
    <t>předána DÚR, požádáno o územní rozhodnutí</t>
  </si>
  <si>
    <t>OdPa - 2321 - Odvádění a čištění odpadních vod a nakládání s kaly</t>
  </si>
  <si>
    <t>Plošná kanalizace-Michálkovice (1. a 2. et.)</t>
  </si>
  <si>
    <t>03/2003</t>
  </si>
  <si>
    <t>05/2005</t>
  </si>
  <si>
    <t>11/2017-11/2018</t>
  </si>
  <si>
    <t xml:space="preserve">ukončena realizace části 2. etapy - odkanalizování ul. Sládečkova, Šmilovského, Petřvaldská, příprava na podání žádosti o kolaudační rozhodnutí (OVAK - čeká se na vydání souhlasu se změnou stavby před dokončením); zadaná 1. část pasportu stávajících kanalizací, příprava zadání 2. části, následně studie proveditelnosti </t>
  </si>
  <si>
    <t>Prodloužení sběrače B do Radvanic</t>
  </si>
  <si>
    <t>04/2003</t>
  </si>
  <si>
    <t>03/2006</t>
  </si>
  <si>
    <r>
      <t>02/2018-0</t>
    </r>
    <r>
      <rPr>
        <sz val="10"/>
        <rFont val="Arial"/>
        <family val="2"/>
        <charset val="238"/>
      </rPr>
      <t>9/2020</t>
    </r>
  </si>
  <si>
    <r>
      <rPr>
        <sz val="10"/>
        <rFont val="Arial"/>
        <family val="2"/>
        <charset val="238"/>
      </rPr>
      <t>12/2020</t>
    </r>
  </si>
  <si>
    <t>probíhá realizace stavby, průběžné plnění, část (rekonstrukce) hrazena z prostředků MF</t>
  </si>
  <si>
    <t>Kanalizace Bartovice</t>
  </si>
  <si>
    <t>02/2005</t>
  </si>
  <si>
    <t>12/2009</t>
  </si>
  <si>
    <t>07/2011-06/2016</t>
  </si>
  <si>
    <t>07/2016</t>
  </si>
  <si>
    <t>UKONČENO, předáno na majetkový odbor</t>
  </si>
  <si>
    <t>Kanalizace Plesná - Žižkov</t>
  </si>
  <si>
    <t>07/2003</t>
  </si>
  <si>
    <t>10/2005</t>
  </si>
  <si>
    <t>10/2016-05/2018</t>
  </si>
  <si>
    <t>stavba dokončena a předána, probíhá kolaudační řízení</t>
  </si>
  <si>
    <t>KPO</t>
  </si>
  <si>
    <t>Kanalizace Krásné Pole - II. et.</t>
  </si>
  <si>
    <t>11/2005</t>
  </si>
  <si>
    <t>03/2010</t>
  </si>
  <si>
    <t>2009-2011      2014-2016</t>
  </si>
  <si>
    <t>01/2011 12/2016</t>
  </si>
  <si>
    <r>
      <t xml:space="preserve">zpracována PD-DSP, vydána SP;  </t>
    </r>
    <r>
      <rPr>
        <b/>
        <sz val="10"/>
        <rFont val="Arial"/>
        <family val="2"/>
        <charset val="238"/>
      </rPr>
      <t>části 1.1, 1.2 rušení výustí-stoky KP, KPG</t>
    </r>
    <r>
      <rPr>
        <sz val="10"/>
        <rFont val="Arial"/>
        <family val="2"/>
        <charset val="238"/>
      </rPr>
      <t xml:space="preserve"> - dokončeny a navedeny do majetku; </t>
    </r>
    <r>
      <rPr>
        <b/>
        <sz val="10"/>
        <rFont val="Arial"/>
        <family val="2"/>
        <charset val="238"/>
      </rPr>
      <t>část 1.2-stoky KPH a části 6, 7 a 8</t>
    </r>
    <r>
      <rPr>
        <sz val="10"/>
        <rFont val="Arial"/>
        <family val="2"/>
        <charset val="238"/>
      </rPr>
      <t xml:space="preserve"> - příprava podkladů pro aktualizaci PD a zadávací řízení na dodavatele stavby </t>
    </r>
    <r>
      <rPr>
        <i/>
        <sz val="10"/>
        <rFont val="Arial"/>
        <family val="2"/>
        <charset val="238"/>
      </rPr>
      <t>(stavba z projektu DPK)</t>
    </r>
  </si>
  <si>
    <t>Kanalizace Hrabová - 4-5-6.stavba+odlehčení</t>
  </si>
  <si>
    <t>06/1997</t>
  </si>
  <si>
    <t>06/2009 06/2010</t>
  </si>
  <si>
    <t>2013-2015</t>
  </si>
  <si>
    <t>01/2015 01/2015</t>
  </si>
  <si>
    <r>
      <rPr>
        <b/>
        <sz val="10"/>
        <rFont val="Arial"/>
        <family val="2"/>
        <charset val="238"/>
      </rPr>
      <t>4.+5. stavba</t>
    </r>
    <r>
      <rPr>
        <sz val="10"/>
        <rFont val="Arial"/>
        <family val="2"/>
        <charset val="238"/>
      </rPr>
      <t xml:space="preserve"> - zpracována PD-DSP, vydáno SP, příprava podkladů pro zadávací řízení na dodavatele PD pro provedení stavby a dodavatele stavby - část dostavba </t>
    </r>
    <r>
      <rPr>
        <i/>
        <sz val="10"/>
        <rFont val="Arial"/>
        <family val="2"/>
        <charset val="238"/>
      </rPr>
      <t>(stavba z projektu DPK)</t>
    </r>
    <r>
      <rPr>
        <sz val="10"/>
        <rFont val="Arial"/>
        <family val="2"/>
        <charset val="238"/>
      </rPr>
      <t xml:space="preserve">;  </t>
    </r>
    <r>
      <rPr>
        <b/>
        <sz val="10"/>
        <rFont val="Arial"/>
        <family val="2"/>
        <charset val="238"/>
      </rPr>
      <t>6. stavba</t>
    </r>
    <r>
      <rPr>
        <sz val="10"/>
        <rFont val="Arial"/>
        <family val="2"/>
        <charset val="238"/>
      </rPr>
      <t xml:space="preserve"> - zpracována PD-DSP, příprava podkladů pro zadávací řízení na dodavatele aktualizace DSP, PD pro provádění stavby a podkladů pro zadávací řízení na dodavatele stavby</t>
    </r>
  </si>
  <si>
    <t>Rekonstrukce ÚČOV Ostrava</t>
  </si>
  <si>
    <t>09/2006</t>
  </si>
  <si>
    <t>03/2018-06/2019</t>
  </si>
  <si>
    <t>Petřkovice - kanalizační stoka T, část B, IV a V. etapa</t>
  </si>
  <si>
    <t>02/2020-12/2021</t>
  </si>
  <si>
    <t>02/2022</t>
  </si>
  <si>
    <t>je zpracována dokumentace pro územní rozhodnutí , řeší se majetkoprávní vztahy, aktualizace IČ, podána žádost o UR (10/2018), probíhá územní řízení</t>
  </si>
  <si>
    <t>Kanalizace splašková Plesná-II.et. 2.část</t>
  </si>
  <si>
    <t>01/2009 s prodlouženou platností do 02/2021</t>
  </si>
  <si>
    <t>2019-2021</t>
  </si>
  <si>
    <t>probíhá výběrové řízení na zhotovitele stavby</t>
  </si>
  <si>
    <t>Kanalizace Kunčičky</t>
  </si>
  <si>
    <t>10/2011</t>
  </si>
  <si>
    <t>12/2019-12/2020</t>
  </si>
  <si>
    <t>01/2021</t>
  </si>
  <si>
    <t>vydáno stavební povolení</t>
  </si>
  <si>
    <t>Kanalizace Hrušov SANACE</t>
  </si>
  <si>
    <t>10/2009 s platností do 07/2013</t>
  </si>
  <si>
    <t xml:space="preserve">Práce na DÚR přerušeny, je nutné dořešit připomínky spol. Povodí Odry (nesouhlasné stanovisko s křížením ochranné hráze řeky Ostravice novým potrubím dešťové kanalizace, nesouhlasné stanovisko s podélným umístěním výtlačného potrubí do koruny hráze) </t>
  </si>
  <si>
    <t>Odkanalizování jižní části Svinova (SANACE)</t>
  </si>
  <si>
    <t xml:space="preserve">02/2008 </t>
  </si>
  <si>
    <t>02/2011, 02/2017, 03/2011, 05/2010, 08/2015</t>
  </si>
  <si>
    <r>
      <t>zpracována DSP, vydáno SP, zpracována DPS,   zpracována aktualizace podkladů pro zadání VZ na realizaci stavby dle požadavků a doporučení OVaK a.s. a předána OSR MMO, projektant zpracoval aktualizovaný rozpočet a soupis stavebních prací, dodávek a služeb pro VZ dle vyhl.č.169/2016 Sb. a předal 29.3.2018 na odbor stregického rozvoje MMO.</t>
    </r>
    <r>
      <rPr>
        <sz val="10"/>
        <rFont val="Arial"/>
        <family val="2"/>
        <charset val="238"/>
      </rPr>
      <t xml:space="preserve"> Podklady pro zadání výběrového řízení na zhotovitele stavby předány na odbor VZKÚ, stavba spolufinancovaná a zadávaná Ministerstvem financí ČR.</t>
    </r>
  </si>
  <si>
    <t>Kanalizace Heřmanice (Vrbická, Záblatská) SANACE</t>
  </si>
  <si>
    <t>11/2007</t>
  </si>
  <si>
    <t>2020-2022</t>
  </si>
  <si>
    <t>2023</t>
  </si>
  <si>
    <t>zpracována DPS, probíhá aktualizace podkladů pro zadání veř. zak. na realizaci stavby, MF soutěž červen 2019</t>
  </si>
  <si>
    <t>Čermák</t>
  </si>
  <si>
    <t>Koblov - plošná kanalizace SANACE</t>
  </si>
  <si>
    <t>vybrán zhotovitel PD - HUTNÍ PROJEKT OSTRAVA a.s., 7.2.2011 - převzata DÚR, požádáno o územní rozhodnutí, přerušeno územní říz.- nutnost uzavření smluv s novými vlastníky plynovovdu. V rámci aktualizace vyj. - RWE z důvodu změny energet. zákona (zamítá původní vyjádření po době platnosti) vzneslo nové požadavky, které vyžadují změny v projektové dokumentaci.OSS MMO zamítl žádost o prodloužení lhůty pro doplnění podkladů. Od zpracování DÚR změny ve vyhlášce č. 499/2006 Sb. o dokumentaci staveb. Stavba zahrnuta do "Sanace a rek. kanaliz." TDS - OVAK a.s. řeší uzavírání chybějících smluvních vztahů mezi RWE a vlastníky dotčených pozemků. Uzavřeny smlouvy z důvodu přeložek plynárenských zařízení, v 06/2017 RMO schválila dodatek k SOD na aktualizaci DÚR; zpracovává se aktualizace DÚR  vč. zajišťování souhlasů k provedení stav. záměru dle nové legislativy</t>
  </si>
  <si>
    <t>ě</t>
  </si>
  <si>
    <t>Kanalizace Proskovice - propojení</t>
  </si>
  <si>
    <t>11/2016</t>
  </si>
  <si>
    <t>vydáno ÚR, vybrán zhotovitele DSP (HydroIdea), projektuje se</t>
  </si>
  <si>
    <t>Kanalizace ul. Zvěřinská</t>
  </si>
  <si>
    <t>02/2006</t>
  </si>
  <si>
    <t>10/2007</t>
  </si>
  <si>
    <t>SP, (SANACE), čeká se na vypsání MF</t>
  </si>
  <si>
    <t>Kanalizace Slívova - Jan Maria</t>
  </si>
  <si>
    <t>Heřmanice - rekonstrukce vodovodu a kanalizace, lokalita Bučina</t>
  </si>
  <si>
    <t>2021-2023</t>
  </si>
  <si>
    <t>2024</t>
  </si>
  <si>
    <t xml:space="preserve">zpracována DPS, vydáno SP, s realizací kanalizace bude možné začít až po dokončení stavby „Odkanalizování Heřmanic - spádová oblast Vrbická - Záblatská“, která je zařazena do dotačního titulu SANACE. </t>
  </si>
  <si>
    <t>Zrušení vyústění kanalizace na Sovinci</t>
  </si>
  <si>
    <t>07/2018</t>
  </si>
  <si>
    <t>odevzdaná DSP změny stavby, požádáno o SP, čeká se na vydání</t>
  </si>
  <si>
    <t>Kanalizace Nová Bělá</t>
  </si>
  <si>
    <r>
      <rPr>
        <sz val="10"/>
        <rFont val="Arial"/>
        <family val="2"/>
        <charset val="238"/>
      </rPr>
      <t>05/2019
04/2020
10/2017</t>
    </r>
  </si>
  <si>
    <r>
      <rPr>
        <sz val="10"/>
        <rFont val="Arial"/>
        <family val="2"/>
        <charset val="238"/>
      </rPr>
      <t>04/2020
04/2021
02/2019</t>
    </r>
  </si>
  <si>
    <t>04/2025-04/2027
12/2025-03/2026
03/2019-11/2020</t>
  </si>
  <si>
    <t>06/2022
06/2020
02/2021</t>
  </si>
  <si>
    <r>
      <t xml:space="preserve">II. etapa - podána žádost o UR, přerušeno řízení - doplnění dokladů (smlouva s SPÚ)
dešťové vody - řeší se množství vypouštěných vod do vodoteče (lesy ČR), </t>
    </r>
    <r>
      <rPr>
        <sz val="10"/>
        <rFont val="Arial"/>
        <family val="2"/>
        <charset val="238"/>
      </rPr>
      <t xml:space="preserve">
III. etapa - podána žádost o SP, probíhá stavební řízení, vydáno SP, čeká se na povolení nakládání s vodami</t>
    </r>
  </si>
  <si>
    <t xml:space="preserve">Oprava kanalizace ul. Hradní </t>
  </si>
  <si>
    <t>06/2011</t>
  </si>
  <si>
    <t>SP, (SANACE) - podklady předány na MF, čeká se na vypsání VZ (předpoklad 2020).</t>
  </si>
  <si>
    <t xml:space="preserve">Rekonstrukce kanalizace ul. Mánesova </t>
  </si>
  <si>
    <t>04/2011</t>
  </si>
  <si>
    <r>
      <t>04/2018-</t>
    </r>
    <r>
      <rPr>
        <sz val="10"/>
        <rFont val="Arial"/>
        <family val="2"/>
        <charset val="238"/>
      </rPr>
      <t>11/2018</t>
    </r>
  </si>
  <si>
    <t>Rek. ČSOV Pašerových, kanalizace ul. Grmelova</t>
  </si>
  <si>
    <t>01/2020-12/2020</t>
  </si>
  <si>
    <t>aktualizuje se PD</t>
  </si>
  <si>
    <t>Kanalizace a ČOV Koblov</t>
  </si>
  <si>
    <t>07/2019-07/2020</t>
  </si>
  <si>
    <t>vydáno SP, připravuje se soutěž na realizaci (01/2019)</t>
  </si>
  <si>
    <t xml:space="preserve">Rekonstrulce kanalizace v ul. Cihelní </t>
  </si>
  <si>
    <t>02/2011</t>
  </si>
  <si>
    <t>07/2011,  09/2017</t>
  </si>
  <si>
    <t>10/2018-09/2019</t>
  </si>
  <si>
    <t xml:space="preserve">zpracována DSP+DPS, vydáno SP. Stavba byla RM usn č.05943/RM1418//86 z 03/2017 vyčleněna z projektu "SANACE" spolufinacovaného MF ČR. Předáno staveniště zhotoviteli, probíhá realizace stavby </t>
  </si>
  <si>
    <t>Rekonstrukce DN 1 a 3 Přívoz</t>
  </si>
  <si>
    <t>11/2016-12/2020</t>
  </si>
  <si>
    <t>Kanalizace Hrušov - osady</t>
  </si>
  <si>
    <t>11/2008</t>
  </si>
  <si>
    <t>11/2011, 06/2017 - prodlouženo do 05/2023</t>
  </si>
  <si>
    <t>09/2018-12/2019</t>
  </si>
  <si>
    <t xml:space="preserve">stavební práce přerušeny, výstavba kanalizace je v přímé kolizi se stávajícím vodovodním řadem, uzavřena sml. s OVAKem na přeložení vodovodu </t>
  </si>
  <si>
    <t>04/2019-2020</t>
  </si>
  <si>
    <t>Rekonstrukce kanalizace ul. Křižíkova</t>
  </si>
  <si>
    <t>12/2011</t>
  </si>
  <si>
    <t>zpracována DSP+DPS, vydáno SP, stavba zařazena do projektu SANACE - pozastaveno z důvodu možnosti získání dotace</t>
  </si>
  <si>
    <t>Rekonstrukce kanalizace ul. Hrušovská a ul. U Parku</t>
  </si>
  <si>
    <t>10/2012</t>
  </si>
  <si>
    <t>Mariánské Hory a Hulváky - rekonstrukce kanalizace</t>
  </si>
  <si>
    <t>03/2011</t>
  </si>
  <si>
    <t>02/2012</t>
  </si>
  <si>
    <t>2017-2020</t>
  </si>
  <si>
    <r>
      <t xml:space="preserve">zpracována PD-DSP, vydáno stavební povolení; </t>
    </r>
    <r>
      <rPr>
        <b/>
        <sz val="10"/>
        <rFont val="Arial"/>
        <family val="2"/>
        <charset val="238"/>
      </rPr>
      <t>SO 06, kan. stoka ul. Kollárova</t>
    </r>
    <r>
      <rPr>
        <sz val="10"/>
        <rFont val="Arial"/>
        <family val="2"/>
        <charset val="238"/>
      </rPr>
      <t xml:space="preserve"> (havarijní stav kanalizace) - stavba ukončena a navedena do majetku;</t>
    </r>
    <r>
      <rPr>
        <b/>
        <sz val="10"/>
        <rFont val="Arial"/>
        <family val="2"/>
        <charset val="238"/>
      </rPr>
      <t xml:space="preserve"> SO 04, kan. stoka ul. Kremličkova</t>
    </r>
    <r>
      <rPr>
        <sz val="10"/>
        <rFont val="Arial"/>
        <family val="2"/>
        <charset val="238"/>
      </rPr>
      <t xml:space="preserve"> (havarijní stav kanalizace) - dokončeno zadávací řízení na dodavatele stavby, uzavřena SoD na realizaci stavby, předáno staveniště</t>
    </r>
  </si>
  <si>
    <t>Rek. kanalizace Soukenická,Valchařská,Gorkého</t>
  </si>
  <si>
    <t>05/2011</t>
  </si>
  <si>
    <t>2018-2020</t>
  </si>
  <si>
    <r>
      <t xml:space="preserve">zpracována PD-DSP, vydáno SP </t>
    </r>
    <r>
      <rPr>
        <i/>
        <sz val="10"/>
        <rFont val="Arial"/>
        <family val="2"/>
        <charset val="238"/>
      </rPr>
      <t>(stavba vyjmuta z projektu „Sanace a rekonstrukce kanalizace na území negativně ovlivněném hornickou činností“)</t>
    </r>
    <r>
      <rPr>
        <sz val="10"/>
        <rFont val="Arial"/>
        <family val="2"/>
        <charset val="238"/>
      </rPr>
      <t>. Zpracována aktualizace dokumentace pro provádění stavby. Dokončeno zadávací řízení na dodavatele stavby, podepsána SoD. Stavba přerušena z důvodu koordinace s jinými stavbami - zajištění objízdných tras.</t>
    </r>
  </si>
  <si>
    <t>Odlehčovací stoka Muglinovská</t>
  </si>
  <si>
    <t>07/2013</t>
  </si>
  <si>
    <r>
      <t xml:space="preserve">zpracována PD-DSP, vydáno stavební povolení, zadávací řízení na dodavatele stavby </t>
    </r>
    <r>
      <rPr>
        <sz val="10"/>
        <rFont val="Arial"/>
        <family val="2"/>
        <charset val="238"/>
      </rPr>
      <t>ukončeno, podepsána SoD</t>
    </r>
  </si>
  <si>
    <t>Rekonstrukce kanalizace ul. Klasná</t>
  </si>
  <si>
    <t>06/2014</t>
  </si>
  <si>
    <r>
      <t xml:space="preserve">zpracována PD-DSP, vydáno SP, podepsána SoD, </t>
    </r>
    <r>
      <rPr>
        <sz val="10"/>
        <rFont val="Arial"/>
        <family val="2"/>
        <charset val="238"/>
      </rPr>
      <t>dokončena</t>
    </r>
    <r>
      <rPr>
        <sz val="10"/>
        <rFont val="Arial"/>
        <family val="2"/>
      </rPr>
      <t xml:space="preserve"> realizace </t>
    </r>
    <r>
      <rPr>
        <sz val="10"/>
        <rFont val="Arial"/>
        <family val="2"/>
        <charset val="238"/>
      </rPr>
      <t>a přejímka</t>
    </r>
    <r>
      <rPr>
        <sz val="10"/>
        <rFont val="Arial"/>
        <family val="2"/>
      </rPr>
      <t xml:space="preserve"> stavby,</t>
    </r>
    <r>
      <rPr>
        <sz val="10"/>
        <rFont val="Arial"/>
        <family val="2"/>
        <charset val="238"/>
      </rPr>
      <t xml:space="preserve"> ukončena kolaudace stavby, vydán kolaudační souhlas, podklady k navedení do majetku předány na OM</t>
    </r>
  </si>
  <si>
    <t>Rekonstrukce ČS Provozní</t>
  </si>
  <si>
    <t>05/2018-06/2019</t>
  </si>
  <si>
    <t>Probíhá realizace stavby</t>
  </si>
  <si>
    <t>Rekonstrukce kanalizace ul. Jahodova</t>
  </si>
  <si>
    <t>07/2019-12/2020</t>
  </si>
  <si>
    <r>
      <t>podána žádost o UR+SP, část díla - Úprava chráničky pod ul. Koblovská byla zrealizována, probíhá stavební řízení, vydáno společné povolení, řeší se financování přepojení kanalizačních přípojek (materiál do RM) -</t>
    </r>
    <r>
      <rPr>
        <sz val="10"/>
        <rFont val="Arial"/>
        <family val="2"/>
        <charset val="238"/>
      </rPr>
      <t xml:space="preserve"> schváleno, žádost o povolení na přípojky, čeká se na povolení nakládání s vodami, potom bude soutěž na zhotovitele stavby</t>
    </r>
  </si>
  <si>
    <t>Rekonstrukce ČSOV Hlučínská</t>
  </si>
  <si>
    <t>připravuje se soutěž na realizaci</t>
  </si>
  <si>
    <t>ČOV Heřmanice I – česle</t>
  </si>
  <si>
    <t>07/2017</t>
  </si>
  <si>
    <t>08/2018-08/2019</t>
  </si>
  <si>
    <t>probíhá realizace</t>
  </si>
  <si>
    <t>OVA</t>
  </si>
  <si>
    <t>Rekonstrukce kanalizace ul. Hájkova</t>
  </si>
  <si>
    <t>06/2015</t>
  </si>
  <si>
    <r>
      <t>03/2018-</t>
    </r>
    <r>
      <rPr>
        <sz val="10"/>
        <rFont val="Arial"/>
        <family val="2"/>
        <charset val="238"/>
      </rPr>
      <t>12/2018</t>
    </r>
  </si>
  <si>
    <r>
      <t xml:space="preserve">realizace stavby ukončena, </t>
    </r>
    <r>
      <rPr>
        <sz val="10"/>
        <rFont val="Arial"/>
        <family val="2"/>
        <charset val="238"/>
      </rPr>
      <t>vydán kolaudační souhlas, probíhá příprava podkladů pro vyvedení stavby na majetek</t>
    </r>
  </si>
  <si>
    <t>Kanalizační síť DIZ Vítkovice</t>
  </si>
  <si>
    <t>09/2015</t>
  </si>
  <si>
    <t>zpracována PD-DSP, vydáno SP, podepsána SoD, zahájena realizace stavby - realizace stavby přerušena, změna trasy kanalizace, probíhá zpracování PD pro změnu stavby a  řízení o změně stavby</t>
  </si>
  <si>
    <t>Dostavba kanalizace v ul. Chrobákova</t>
  </si>
  <si>
    <t>02/2017</t>
  </si>
  <si>
    <t>05/2018-01/2019</t>
  </si>
  <si>
    <t>stavba předána, bude zajišťováno kolaudační řízení, podána žádost o vydání kolaudačního souhlasu</t>
  </si>
  <si>
    <t>Rekonstrukce kanalizace ul. Výstavní</t>
  </si>
  <si>
    <t>12/2015</t>
  </si>
  <si>
    <t>11/2018-12/2019</t>
  </si>
  <si>
    <t>02/2020</t>
  </si>
  <si>
    <t>zpracována PD-DSP, vydáno stavební povolení, zadávací řízení na dodavatele stavby ukončeno, podepsána SoD</t>
  </si>
  <si>
    <t>PD a rozpočet předány, bude vypsána soutěž na zhotovitele stavby (čeká se na PD na komunikace od ÚMOb O-Jih)</t>
  </si>
  <si>
    <t>Odkanal. lokality Na Pastvinách</t>
  </si>
  <si>
    <t>08/2018-05/2019</t>
  </si>
  <si>
    <t>v 08/2018 předáno staveniště, probíhá realizace stavby</t>
  </si>
  <si>
    <t>Přepojování kanal.přípojek při výstavbě oddílné kanalizace</t>
  </si>
  <si>
    <t>2020-2024</t>
  </si>
  <si>
    <t>2025</t>
  </si>
  <si>
    <t>jedná se o finanční zdroj, který bude čerpán pro potřeby přepojování kanalizačních přípojek v průběhu realizace VH staveb</t>
  </si>
  <si>
    <t>Rekonstrukce kanalizace v ul. 1. máje u plynojemu MAN</t>
  </si>
  <si>
    <t>probíhá výběrové řízení na zhotovitele stavby, uzavřena smlouva se zhotovitelem, v 02/2019 bude předání staveniště, staveniště předáno, stavba přerušena z klimatických důvodů, probíhá realizace stavby</t>
  </si>
  <si>
    <t>Obnovení koryta DVT Muglinovský potok</t>
  </si>
  <si>
    <t>03/2014, 08/2015</t>
  </si>
  <si>
    <t>zpracována DSP+-DPS, vydáno SP, aktualizovány podklady pro výběr zhotovitele stavby</t>
  </si>
  <si>
    <t>Rekonstrukce sběrače D Přívoz</t>
  </si>
  <si>
    <t>06/2019-06/2020</t>
  </si>
  <si>
    <t>Dostavba kanalizace a rekonstrukce vodovodu Pikartská</t>
  </si>
  <si>
    <t>01/2020</t>
  </si>
  <si>
    <t>vybrán zhotovitel PD, projektuje se DÚR</t>
  </si>
  <si>
    <t>Dostavba kanalizace v ul. Na Svém</t>
  </si>
  <si>
    <t>odevzdaná DÚR+DSP, požádáno o vydání společného rozhodnutí</t>
  </si>
  <si>
    <t>příprava PD Dostavba V a K v ul. Potoky (Tyma)</t>
  </si>
  <si>
    <t>PUS</t>
  </si>
  <si>
    <t>Rekonstrukce vodovodu a dostavba kanalizace v ulici Krásnopolská</t>
  </si>
  <si>
    <t>06/2020-11/2021</t>
  </si>
  <si>
    <t>DUR zpracována, podána žádost o UR, probíhá územní řízení, územní rozhodnutí vydáno, projektuje se DSP</t>
  </si>
  <si>
    <t>Výstavba vodovodu a kanalizace v ulici Rajská</t>
  </si>
  <si>
    <t>02/2018</t>
  </si>
  <si>
    <t>01/2020-10/2020</t>
  </si>
  <si>
    <t>DUR zpracována, UR vydáno, práce na DSP přerušeny (změna koncepce), IČ z důvodu změny koncepce</t>
  </si>
  <si>
    <t>Dostavba kanalizace v ulici Světlovská</t>
  </si>
  <si>
    <t>02/2020-04/2021</t>
  </si>
  <si>
    <t>vydáno UR na první část, probíhá IČ na 2 část (z důvodu úmrtí vlastníka a změny vlastníka), bude žádost o UR na 2 část, podána žádost o změnu UR (stoka G)</t>
  </si>
  <si>
    <t>Dostavba dešťové kanalizace v ul. Thomayerova</t>
  </si>
  <si>
    <t>11/2020-01/2022</t>
  </si>
  <si>
    <t>03/2022</t>
  </si>
  <si>
    <t>zpracovává se DÚR – změna trasy z důvodu sportovního centra</t>
  </si>
  <si>
    <t>Rekonstrukce vodovodu a stok v lokalitě k Salmovci</t>
  </si>
  <si>
    <t>01/2021-05/2022</t>
  </si>
  <si>
    <t>07/2022</t>
  </si>
  <si>
    <r>
      <t>projektuje se DUR, přerušení prací z důvodu změny  koncepce přípojek,</t>
    </r>
    <r>
      <rPr>
        <sz val="10"/>
        <rFont val="Arial"/>
        <family val="2"/>
        <charset val="238"/>
      </rPr>
      <t xml:space="preserve"> předána DUR a průzkumy, podána žádost o UR</t>
    </r>
  </si>
  <si>
    <t>Propojení kanalizace  ul.Trnkovecká a Těšínská na sběrač B (V)</t>
  </si>
  <si>
    <r>
      <t>zpracována DSP+-DPS, vydáno SP v 12/2018,</t>
    </r>
    <r>
      <rPr>
        <sz val="10"/>
        <rFont val="Arial"/>
        <family val="2"/>
        <charset val="238"/>
      </rPr>
      <t xml:space="preserve"> podklady pro výběr zhotovitele stavby  předány na odbor VZKÚ</t>
    </r>
  </si>
  <si>
    <r>
      <rPr>
        <b/>
        <sz val="10"/>
        <rFont val="Arial"/>
        <family val="2"/>
      </rPr>
      <t>Příprava stavby</t>
    </r>
    <r>
      <rPr>
        <sz val="10"/>
        <rFont val="Arial"/>
        <family val="2"/>
      </rPr>
      <t xml:space="preserve"> - dokončeny průzkumné práce, odevzdány výsledky průzkumů, dokončena PD-DÚR, příprava podkladů k žádosti o vydání ÚR</t>
    </r>
  </si>
  <si>
    <t>Oprava výustního objektu Lužická II</t>
  </si>
  <si>
    <t>07/2020-10/2020</t>
  </si>
  <si>
    <t>DUR převzata, podána žádost o UR, zahájeno územní řízení</t>
  </si>
  <si>
    <t>ÚČOV rekonstrukce čerpadel velké cirkulace</t>
  </si>
  <si>
    <t>12/2018-05/2019</t>
  </si>
  <si>
    <t>Plošná kanalizace Polanka nad Odrou 4. et.</t>
  </si>
  <si>
    <t>Kanalizace Nová Ves - ul. Rolnická a rekonstrukce Vodovodu ul. U Boříka</t>
  </si>
  <si>
    <t>ÚČOV stavidlova komora ČS na odtoku do AN</t>
  </si>
  <si>
    <t>10/2018-06/2019</t>
  </si>
  <si>
    <t>realizace stavby</t>
  </si>
  <si>
    <t>Rekonstrukce a dostavba kanalizace v ul. Na Baranovci</t>
  </si>
  <si>
    <t>11/2020-07/2022</t>
  </si>
  <si>
    <t>09/2022</t>
  </si>
  <si>
    <t>projektuje se DUR, přerušení prací z majetkoprávních důvodů</t>
  </si>
  <si>
    <t>Rekonstrukce vodovodu a kanalizace v ul. Pflegrova – Šimáčkova</t>
  </si>
  <si>
    <t>08/2020-08/2021</t>
  </si>
  <si>
    <t>09/2021</t>
  </si>
  <si>
    <t>DUR převzata, probíhá projednání DUR</t>
  </si>
  <si>
    <t>Dostavba kanalizace v ulici Hluboká</t>
  </si>
  <si>
    <t>01/2021-10/2021</t>
  </si>
  <si>
    <t>12/2021</t>
  </si>
  <si>
    <t>podepsána smlouva na PD (11/2018), projektuje se DUR</t>
  </si>
  <si>
    <t>ÚČOV - rekonstrukce nožových uzávěrů</t>
  </si>
  <si>
    <t xml:space="preserve">Rekonstrukce kanalizace Martinkova </t>
  </si>
  <si>
    <t>04/2020-12/2020</t>
  </si>
  <si>
    <t>zpacovává se DÚR</t>
  </si>
  <si>
    <t>Revitalizace vodní plochy Radvanice</t>
  </si>
  <si>
    <t>vydáno územní rozhodnutí, je zpracována dokumentace pro stavební povolení, předána dokumentace pro zajištění stavebního povolení, požádáno o vydání stavebního povolení</t>
  </si>
  <si>
    <t>Stavební úpravy opevnění bermy řeky Ostravice</t>
  </si>
  <si>
    <t>SO 01 a 02          07/2017-11/2017                        SO 03            09/2018-11/2018</t>
  </si>
  <si>
    <t>SO 01 a 02 v 11/2017      SO 03  v 12/2018</t>
  </si>
  <si>
    <t>SO 01 a 02 zkolaudován v 2017,                                         SO 03 stavba ukončena, zkoulaudováno, příprava podkladů pro navedení do majtetku</t>
  </si>
  <si>
    <t>Revitalizace okolí řeky Ostravice (Havlíčkovo nábřeží)</t>
  </si>
  <si>
    <t>projekt řeší stavbu č.3 dle zpracované studie (MMO ÚHA) na Havlíčkové nábřeží na moravském břehu řeky, zpracovává se projektové dokumentace pro územní řízení, stavební povolení a provádění stavby (1.etapa). Samostatně byl zpracován IZ navazující části Havlíčkova nábřeží v úseku od ulice Kostelní směrem k ulici Kratochvílova. Byl proveden inženýrsko-geologického průzkum nábřežní zdi. Zadáno zpracování DUR,DSP a DPS stavby v úseku Kostelní - Na Hradbách (2.etapa). Odevzdána dokumentace pro územní řízení a podány žádosti o ÚR.</t>
  </si>
  <si>
    <t>Využití řek Ostravice, Odry a Opavy pro sportovní plavbu</t>
  </si>
  <si>
    <t>Zpracován investiční záměr</t>
  </si>
  <si>
    <t>Mateřské školy - vytápění - regulace po zateplení</t>
  </si>
  <si>
    <t>zajištění podkladů pro zpracování PD</t>
  </si>
  <si>
    <t>6315</t>
  </si>
  <si>
    <t xml:space="preserve">Dětské dopravní hřiště v areálu ZŠ Bílovecká </t>
  </si>
  <si>
    <t>Staveniště bylo předáno zhotoviteli, stavba zahájena 10/2018</t>
  </si>
  <si>
    <t>6321</t>
  </si>
  <si>
    <t>Základní  školy - vytápění - regulace po zateplení</t>
  </si>
  <si>
    <t>6324</t>
  </si>
  <si>
    <t>Zpřístupnění školských příspěvkových organizací zřízených SMO imobilním osobám</t>
  </si>
  <si>
    <t>podána žádost o dotaci- řeší odbor školství,  v 07/2018 stavba zahájena v 5ti střediscích volného času (Ostrčilova, Polská, M.Majerové,Čkalovova,Korunní). V 12/2018 stavby dokončeny a v 01/2019 zkolaudovány.</t>
  </si>
  <si>
    <t>8203</t>
  </si>
  <si>
    <t>Divadlo loutek Ostrava - fasáda, okna, dřevěné prvky</t>
  </si>
  <si>
    <t>10/2018- 2019</t>
  </si>
  <si>
    <t>Po provedené analýze možností energetických úspor budovy DL, probíhá výměna výplní otvorů, zateplení obvodových stěn a střechy</t>
  </si>
  <si>
    <t xml:space="preserve">Revitalizace knihovny ul. Podroužkova, Ostrava-Poruba - rekonstrukce vnitřních prostor </t>
  </si>
  <si>
    <t>Ostravské muzeum MHD</t>
  </si>
  <si>
    <r>
      <t xml:space="preserve">vybudování muzea tramvají a autobusů v bývalém průmyslovém areálu Wattova, zpracován inv.záměr, v roce 2014 proběhla v rámci I.etapy přípravy území demolice dvojhalí, majetkoprávní vypořádání AKUMA proběhlo v 01/2017, v současné době se připravuje </t>
    </r>
    <r>
      <rPr>
        <sz val="10"/>
        <rFont val="Arial"/>
        <family val="2"/>
        <charset val="238"/>
      </rPr>
      <t>VZ na zpracování investičního záměru na přeložení tramvajové smyčky ul. Wattova</t>
    </r>
  </si>
  <si>
    <t>Rekonstrukce historické budovy bývalých jatek pro účely galerie Plato Ostrava</t>
  </si>
  <si>
    <t xml:space="preserve">zhotovitelem byl 03/2019 předán čistopis dispozičně–architektonické studie; probíhají práce na PD pro společné povolení                                                                </t>
  </si>
  <si>
    <t>Sportovní areál u ZŠ Bílovecká</t>
  </si>
  <si>
    <t>2020/2021</t>
  </si>
  <si>
    <r>
      <t xml:space="preserve">zpracována dokumentace DÚR, územní rozhodnutí vydáno 12/2018, </t>
    </r>
    <r>
      <rPr>
        <sz val="10"/>
        <rFont val="Arial"/>
        <family val="2"/>
        <charset val="238"/>
      </rPr>
      <t xml:space="preserve"> výběrové řízení na zhotovitele DSP a DPS v březnu 2019 zrušeno, přihlásil se 1 uchazeč s cenou nad. 6 mil. Kč, připravuje se opakované vypsání VZ</t>
    </r>
  </si>
  <si>
    <t>Rekonstrukce sportovního areálu Poruba</t>
  </si>
  <si>
    <r>
      <t xml:space="preserve">je zpracována DUR, DSP, vydáno ÚR i SP, </t>
    </r>
    <r>
      <rPr>
        <sz val="10"/>
        <rFont val="Arial"/>
        <family val="2"/>
        <charset val="238"/>
      </rPr>
      <t>zpracována DPS</t>
    </r>
  </si>
  <si>
    <t xml:space="preserve">Sportovní hala - Sokolovna Svinov </t>
  </si>
  <si>
    <t>01/2016</t>
  </si>
  <si>
    <t>10/2018-10/2019</t>
  </si>
  <si>
    <t>Třebovice - sportovní víceúčelová hala</t>
  </si>
  <si>
    <t>PD i následnou výstavbu si bude řešit MOb sám</t>
  </si>
  <si>
    <t>Odpa - 3421 - Využití volného času dětí a mládeže</t>
  </si>
  <si>
    <t>Dopravní hřiště ul.Orebitská</t>
  </si>
  <si>
    <t>03/2013</t>
  </si>
  <si>
    <t>07/2018-06/2019</t>
  </si>
  <si>
    <t>Nemocnice Fifejdy energetické hospodářství - rekonstrukce</t>
  </si>
  <si>
    <t>03/2020</t>
  </si>
  <si>
    <t>09/2020-08/2021</t>
  </si>
  <si>
    <t>zpracována dokumentace pro realizaci stavby LDN Radvanice vč. energetického posudku, dokončeno zpracování technicko ekonomické studie tepelného hospodářství areálu nemocnice, dosud nerozhodnuto o výběru zásobování teplem</t>
  </si>
  <si>
    <t>Rekonstrukce celého chirurgického oddělení a oddělení ARO v části monobloku E2 a E4 v areálu MNO</t>
  </si>
  <si>
    <t xml:space="preserve">Vyhotovená PD ve stupni DÚR a DSP. Vyřízuje se sloučené ÚR a SP. </t>
  </si>
  <si>
    <t>Energetické úspory MNO - Centrální sklad, sklad oddělení zásobování</t>
  </si>
  <si>
    <t>08/2018-04/2019</t>
  </si>
  <si>
    <t>probíhá vlastní realizace stavebních prací</t>
  </si>
  <si>
    <t>Energetické úspory MNO - Lékařská pohotovostní služba a autodílny MNO</t>
  </si>
  <si>
    <t>Stavební úpravy v pavilonu H2 - zřízení metabolické JIP a nové chráněné únikové cesty v pavilonu H1 a H2</t>
  </si>
  <si>
    <t>Dílo bylo dokončeno, zkolaudováno a předáno do majetku</t>
  </si>
  <si>
    <t>Výstavba pavilonu X a pavilonu Y</t>
  </si>
  <si>
    <t>je vyhotovena  dispoziční - architektonická studie a studie proveditelnosti pav. X, proběhne VŽ na zhotovitele PD ve stupni DÚR  architektonická studie prov. pav. Y se zatím nerealizuje</t>
  </si>
  <si>
    <t>Rekonstrukce rozvodů VN 22 kV v areálu MNO</t>
  </si>
  <si>
    <t>09/2018-10/2018</t>
  </si>
  <si>
    <t>ukončena realizace I. etapy</t>
  </si>
  <si>
    <t>Rekonstrukce rozvoden VN 22 kV v areálu MNO</t>
  </si>
  <si>
    <t>10/2019-10/2020</t>
  </si>
  <si>
    <t>rekonstrukce rozvoden VN a energocenter E1, E2, E3</t>
  </si>
  <si>
    <t>Městská nemocnice - rekonstrukce venkovního osvětlení</t>
  </si>
  <si>
    <t xml:space="preserve">zpraováíván invetsiční záměr rekonstrukce </t>
  </si>
  <si>
    <t>Energetické úspory LDN Radvanice</t>
  </si>
  <si>
    <t>04/2019-10/2019</t>
  </si>
  <si>
    <t>vybrán zhotovitel, realizace stavby</t>
  </si>
  <si>
    <t>MNO-LDN Radvanice - zateplení obvodového pláště, výměna oken a dveří, oprava balkónu</t>
  </si>
  <si>
    <t>01/2019-09/2019</t>
  </si>
  <si>
    <t>Dětské centrum Domeček</t>
  </si>
  <si>
    <r>
      <t xml:space="preserve"> </t>
    </r>
    <r>
      <rPr>
        <sz val="10"/>
        <rFont val="Arial"/>
        <family val="2"/>
        <charset val="238"/>
      </rPr>
      <t>Proběhl stavebně - technický průzkum stávajících objektů na ul. Jedličkova. Objekty jsou v havarijním stavu. OSV projednává další postup</t>
    </r>
  </si>
  <si>
    <t>Stavební úpravy objektu č.p. 75, ul. Střelniční 8</t>
  </si>
  <si>
    <t>07/2018-01/2019</t>
  </si>
  <si>
    <t>plnění smlouvy nebude pokračovat (závazkový vztah založený smlouvou o dílo zanikl 8.2.2019 ze zákona), nedokončené dílo předáno zpět objednateli, 03/2019 zadán požadavek na VZMR na přepracování (doplnění) PD pro podání žádosti o změnu stavby před jejím dokončením s propracováním do úrovně DPS</t>
  </si>
  <si>
    <t>Rekonstrukce objektu Husova 7</t>
  </si>
  <si>
    <t>09/2018</t>
  </si>
  <si>
    <t>05/2019-05/2020</t>
  </si>
  <si>
    <t>zpracována projektová dokumentace (DSP+DPS), vydáno stavební povolení, probíhá zadávací řízení na zhotovitele stavby a TDS + BOZP</t>
  </si>
  <si>
    <t>žižková</t>
  </si>
  <si>
    <t>Rekonstrukce budovy restaurace Spolek, Nádražni 143/13</t>
  </si>
  <si>
    <t>Rekonstrukce a přístavba stávajícího objektu restaurace Spolek. Je zpracován investiční záměr.</t>
  </si>
  <si>
    <t>PD a příprava staveb VO</t>
  </si>
  <si>
    <t>PD, SP jsou zajišťovány dle uzavřených SOD</t>
  </si>
  <si>
    <t>Rekonstrukce VO - stavby se sítí NN</t>
  </si>
  <si>
    <t>z této všeobecné stavby jsou vyváděny finanční částky na jednotlivé konkrétní akce staveb se sítí NN</t>
  </si>
  <si>
    <t>4320</t>
  </si>
  <si>
    <t>Rekonstrukce VO oblast B. Nikodéma</t>
  </si>
  <si>
    <t>jen ÚR</t>
  </si>
  <si>
    <t xml:space="preserve"> 09/2017 příprava realizace (aktualizace soupisu prací, VZMR), 12/2017 uzavřena SOD se zhotovitelem, a sml., příkazní s TDS, 5/2018 rešení kolize trasy VO s izolační zelení- dotace, 07/2018 realizuje se, 08/2018 z důvodu vzniku víceprací je zpracováván dodatek ke smlouvě. dokončení stavby 10/2018, kolaudace 11/2018, </t>
  </si>
  <si>
    <t>4329</t>
  </si>
  <si>
    <t>Rekonstrukce VO oblast Lumírova-Charvatská</t>
  </si>
  <si>
    <t>06/2018-03/2019</t>
  </si>
  <si>
    <t>01/2018 požadavek na VZMR zhotovitel a TDS, 04/2018 uzavřena SoD se zhotovitelem, 06/2018-03/2019 realizace, 11/2018 stavba předána správci VO, nedodělky budou odstarněny po zimním období (pozastávka 10% ceny - nedodělky), předpoklad kolaudace 04/2019</t>
  </si>
  <si>
    <t>4331</t>
  </si>
  <si>
    <t>Rekonstrukce VO oblast Šeříkova-Na Výspě</t>
  </si>
  <si>
    <t>07/2018-03/2019</t>
  </si>
  <si>
    <t>zpracována DPS, 04/2018 zadána VZMR na zhotovitele stavby, 06/2018 uzavřena SoD na zhotovení stavby, příprava k realizaci, 08/2018 realizuje se, 12/2018 stavba  předána správci, nedodělky budou odstraněny po zimním období (pozastávka 10% ceny - nedodělky), předpoklad kolaudace 04/2019</t>
  </si>
  <si>
    <t>4335</t>
  </si>
  <si>
    <t>Rekontrukce VO Muzejní</t>
  </si>
  <si>
    <t>07/2018-09/2018</t>
  </si>
  <si>
    <t>01/2018 zadán požadavek na VZMR zhotovitel, TDS, 04/2018 uzavřena SoD, koordinace s probíhajícím areologickým průzkumem v oblasti bývalých Laub, zahájení realizace 07/2018, stavba předána správci VO 9/2018 (pozastávka 10% na nedodělky), kolaudace 11/2018, 12/2018 odstraněny nedodělky</t>
  </si>
  <si>
    <t>4337</t>
  </si>
  <si>
    <t>Doplnění VO ul. Podolí</t>
  </si>
  <si>
    <t>11/2018-04/2019</t>
  </si>
  <si>
    <r>
      <t>03/2018 podána žádot o vydání ÚR, 06/2018 uzavřena SoD na zhotovení stavby, 07/2018 vyřizují se havarijní a povodnový plná nutné pro započetí realizace stavby dle podmínek uzemního rozhodnutí, stavba přerušena po dobu vyřizování nutných povolení a dokladů potřebných pro realizaci stavby, 11/2018 realizuje se, 12/2018 stavba přerušena pro zimní odbodí</t>
    </r>
    <r>
      <rPr>
        <sz val="10"/>
        <rFont val="Arial"/>
        <family val="2"/>
        <charset val="238"/>
      </rPr>
      <t>, 03/2019 obnoveny stavební práce, dokončení 04/2019</t>
    </r>
  </si>
  <si>
    <t>4340</t>
  </si>
  <si>
    <t>Osvětlení přechodů pro chodce ul. Nádražní</t>
  </si>
  <si>
    <t>07/2018-04/2019</t>
  </si>
  <si>
    <r>
      <t xml:space="preserve">zpracována DPS, 3/2018 VZMR zhotovitel, 04/2018 požadavek na VZMR na zhotovitele stavby, 05/2018 uzavřena SoD se zhotovitelem, 06/2018 aktualizována vyjádření ke stavbě, zahájení 09/2018, realizuje se, 12/2018 stavba přerušena pro zimní období, </t>
    </r>
    <r>
      <rPr>
        <sz val="10"/>
        <rFont val="Arial"/>
        <family val="2"/>
        <charset val="238"/>
      </rPr>
      <t>03/2019 stavební práce obnoveny, předpoklad dokončení 04/2019</t>
    </r>
  </si>
  <si>
    <t>4342</t>
  </si>
  <si>
    <t>VO Červeného kříže, Bozděchova</t>
  </si>
  <si>
    <r>
      <t>08/2018 uzavřena smlouva o dílo se zhotovitelem stavby a smlouva příkazní na výkon TDS, staveniště předáno v 10/2018, realizuje se, 12/2018 stavba přerušena pro zimní období</t>
    </r>
    <r>
      <rPr>
        <sz val="10"/>
        <rFont val="Arial"/>
        <family val="2"/>
        <charset val="238"/>
      </rPr>
      <t>, 03/2019 stavební práce obnoveny,</t>
    </r>
  </si>
  <si>
    <t>4343</t>
  </si>
  <si>
    <t>Doplnění VO hřbitov Radvanice a modernizace osvětlení ul. Paculova</t>
  </si>
  <si>
    <r>
      <t>PD zajištěna MOb Radvanice a Bartovice, 07/2018 dán požadavek na zajištění zhotovitele stavby, 10/2018 uzavřena smlouva o dílo, 11/2018 přerušeno pro nadcházející zimní období</t>
    </r>
    <r>
      <rPr>
        <sz val="10"/>
        <rFont val="Arial"/>
        <family val="2"/>
        <charset val="238"/>
      </rPr>
      <t>, 03/2019 stavební práce obnoveny, předpoklad dokončení 04/2019</t>
    </r>
  </si>
  <si>
    <t>4344</t>
  </si>
  <si>
    <t>Doplnění VO Hvězdná</t>
  </si>
  <si>
    <t>04/2010</t>
  </si>
  <si>
    <t>07/2010</t>
  </si>
  <si>
    <t>12/2018-04/2019</t>
  </si>
  <si>
    <r>
      <t>10/2018 aktualizace rozpočtu a výkazu výměr, 11/2018 dán požadavek VZMR na zhotovitele stavby, 1/2019 uzavřena SoD</t>
    </r>
    <r>
      <rPr>
        <sz val="10"/>
        <rFont val="Arial"/>
        <family val="2"/>
        <charset val="238"/>
      </rPr>
      <t>, 03/2019 zahájeny stavební práce, stavba probíhá v koordinaci se stavbou kanalizačního sběrače B v Radvanicích</t>
    </r>
  </si>
  <si>
    <t>Rekonstrukce VO nám. Jana Nerudy</t>
  </si>
  <si>
    <t>06/2019-11/2019</t>
  </si>
  <si>
    <r>
      <t xml:space="preserve">01/2019 zadána aktualizace DPS z důvodku koordinace se stavbou Revitalizace vnitrobloku Nám. Jana Nerudy -termín zhotovení </t>
    </r>
    <r>
      <rPr>
        <sz val="10"/>
        <rFont val="Arial"/>
        <family val="2"/>
        <charset val="238"/>
      </rPr>
      <t>05/2019</t>
    </r>
  </si>
  <si>
    <t>Rekonstrukce VO Porubská - B. Martinů</t>
  </si>
  <si>
    <t>04/2019-09/2019</t>
  </si>
  <si>
    <r>
      <t>01/2019 zadána aktualizace DPS z důvodku koordiance se stavbou podzemních kontejenrů na odpady, 02/2019 zadána VZMR na zhotovitele</t>
    </r>
    <r>
      <rPr>
        <sz val="10"/>
        <rFont val="Arial"/>
        <family val="2"/>
        <charset val="238"/>
      </rPr>
      <t>, probíhá VZMR</t>
    </r>
  </si>
  <si>
    <t>Rekonstrukce VO oblast Kafkova - Nemocniční</t>
  </si>
  <si>
    <t>06/2019-09/2019</t>
  </si>
  <si>
    <r>
      <t>kolize stavbou Revitalizace a rekonstrukce Nám. Republiky, předpoklad 02-03/2019 dojednání koordinace</t>
    </r>
    <r>
      <rPr>
        <sz val="10"/>
        <rFont val="Arial"/>
        <family val="2"/>
        <charset val="238"/>
      </rPr>
      <t>, 03/2019 zadán požadavek na VZMR na zhotovitele stavby</t>
    </r>
  </si>
  <si>
    <t>Veřejné osvětlení Plesná</t>
  </si>
  <si>
    <t>09/2019-11/2019</t>
  </si>
  <si>
    <r>
      <t>řeší se trasa vedení VO pro nesouhlas FO s umístěním, zpracovává se PD</t>
    </r>
    <r>
      <rPr>
        <sz val="10"/>
        <rFont val="Arial"/>
        <family val="2"/>
        <charset val="238"/>
      </rPr>
      <t xml:space="preserve"> pro ÚR</t>
    </r>
  </si>
  <si>
    <t>4349</t>
  </si>
  <si>
    <t>SLE</t>
  </si>
  <si>
    <t>Rekonstrrukce VO oblast Garbova Sněžná</t>
  </si>
  <si>
    <t>05/2019-08/2019</t>
  </si>
  <si>
    <r>
      <t xml:space="preserve">01/2019 zadána aktualizace DPS pro koordinaci se stavbou vodovodu a kanalizace v dané oblasti, 02/2019 požadavek na VZMR na zhotoviele, </t>
    </r>
    <r>
      <rPr>
        <sz val="10"/>
        <rFont val="Arial"/>
        <family val="2"/>
        <charset val="238"/>
      </rPr>
      <t>probíhá VZMR</t>
    </r>
  </si>
  <si>
    <t>4350</t>
  </si>
  <si>
    <t>Ostrava – Michálkovice, ul. Radniční  </t>
  </si>
  <si>
    <t>04/2019-06/2019</t>
  </si>
  <si>
    <r>
      <t>stavba vyvolána kabelizací sítě NN, 02/2019 zadán požadavek VZMR na zhotovitele</t>
    </r>
    <r>
      <rPr>
        <sz val="10"/>
        <rFont val="Arial"/>
        <family val="2"/>
        <charset val="238"/>
      </rPr>
      <t xml:space="preserve">, probíhá VZMR </t>
    </r>
  </si>
  <si>
    <t>4351</t>
  </si>
  <si>
    <t>VO - Heřmanice, ul. Vrbická</t>
  </si>
  <si>
    <t>03/2019-05/2019</t>
  </si>
  <si>
    <t>11/2018 uzavřena SoD na zhotovení stavební připravenosti pro následnou stavbu VO, stavba VO je vyvolána kabelizací sítě NN spol. ČEZ distribuce. realiuzuje se</t>
  </si>
  <si>
    <t>0000</t>
  </si>
  <si>
    <t>Kopitzová</t>
  </si>
  <si>
    <t>Věcná břemena ukončených staveb</t>
  </si>
  <si>
    <t>Energeticky úsporné akce na objektech města</t>
  </si>
  <si>
    <t>rekonstrukce komunikace ŘST - vytápění - Domov Slunečnice, rekonstrukce ležatých rozvodů teplé vody - Domov Korýtko</t>
  </si>
  <si>
    <t>Černá louka - rekonstrukce komunikací</t>
  </si>
  <si>
    <t>jedná se o 2.etapu rekonstrukce ploch v areálu výstaviště, je vydáno ÚR i SP. Akce momentálně pozastavena</t>
  </si>
  <si>
    <t>Multifunkční parkovací dům u Městské nemocnice Ostrava</t>
  </si>
  <si>
    <t>Probíhá vyřízení ÚR, byl dán požadavek na další stupeň PD - DSP, DPS</t>
  </si>
  <si>
    <t>MOŠ</t>
  </si>
  <si>
    <t>SPZ Ostrava Mošnov - TI - II. etapa, plynárenské zařízení</t>
  </si>
  <si>
    <t>05/2018-09/2018</t>
  </si>
  <si>
    <t>dokončenqa rekonstrukce regulační stanice plynu VTL/STL č. 1</t>
  </si>
  <si>
    <t>SPZ Ostrava Mošnov - TI - II. etapa, vodovody</t>
  </si>
  <si>
    <t>08/2017</t>
  </si>
  <si>
    <t>03/2018-10/2018</t>
  </si>
  <si>
    <r>
      <t xml:space="preserve">zpracován IZ, vydáno UR, zpracována DSP, vydáno SP, probíhá výstavba, t.č. přerušeno z klimatických důvodů, práce obnoveny, ve výstavbě, stavba ukončena - předána, stavba zkolaudována, bude předána majetkovému odboru, </t>
    </r>
    <r>
      <rPr>
        <sz val="10"/>
        <rFont val="Arial"/>
        <family val="2"/>
        <charset val="238"/>
      </rPr>
      <t>2.1.2019 předána na majetkový odbor</t>
    </r>
  </si>
  <si>
    <t xml:space="preserve">Změny uspořádání areálu Provoz kanalizační sítě v Ostravě - Třebovicích vyvolané stavbou severního spoje  </t>
  </si>
  <si>
    <t>v 01/19 požádáno o vydání územního rozhodnutí</t>
  </si>
  <si>
    <t>MSIC IndustriaLAB</t>
  </si>
  <si>
    <t>rekonstrukce 1. NP  budovy Tandem pro Centrum průmyslových kompetencí</t>
  </si>
  <si>
    <t>MSIC - budova Piáno - klimatizace</t>
  </si>
  <si>
    <t>renovace klimatizace kanceláří v budově PIANO</t>
  </si>
  <si>
    <t>MOR</t>
  </si>
  <si>
    <t>Nové lauby</t>
  </si>
  <si>
    <r>
      <t xml:space="preserve">archeologický výzkum na části plochy byl dokončen, je připraven požadavek na VZ na další pokračování arch.průzkumů </t>
    </r>
    <r>
      <rPr>
        <sz val="10"/>
        <rFont val="Arial"/>
        <family val="2"/>
        <charset val="238"/>
      </rPr>
      <t>a je zpracovaná DUR vydáno ÚR, dosud není v právní moci, připravuje se VZ na další stupně PD</t>
    </r>
  </si>
  <si>
    <t>ZOO - energetické hospodářství</t>
  </si>
  <si>
    <t>03/2017-04/2019</t>
  </si>
  <si>
    <t>Areál ZOO Ostrava - voliéra kondor</t>
  </si>
  <si>
    <t>2016</t>
  </si>
  <si>
    <r>
      <t xml:space="preserve">PD zpracovali v ZOO, předáno na OI, první zadání VZ bylo zrušeno, </t>
    </r>
    <r>
      <rPr>
        <sz val="10"/>
        <rFont val="Arial"/>
        <family val="2"/>
        <charset val="238"/>
      </rPr>
      <t>nyní je projekt přepracován a probíhá nová VZ na zhotovitele stavby</t>
    </r>
  </si>
  <si>
    <t>Areál ZOO Ostrava - expozice makaka lvího</t>
  </si>
  <si>
    <r>
      <t xml:space="preserve"> </t>
    </r>
    <r>
      <rPr>
        <sz val="10"/>
        <rFont val="Arial"/>
        <family val="2"/>
        <charset val="238"/>
      </rPr>
      <t>ZOO, jako objednatel, předala PD, která pro vady a nedostatky byla přepracována. Nyní se předpokládá sloučení s expozicí gibonů a kopytníků a zadání jako jedná zakázka</t>
    </r>
  </si>
  <si>
    <t>Revitalizace parku u Biskubství</t>
  </si>
  <si>
    <r>
      <t xml:space="preserve">na základě smlouvy o dílo zpracován a předán inv. záměr, v 08/18 podepsána smlouva o dílo a příkazní na zajištění všech stupňů proj. dokumentace, předán koncept DÚR, v </t>
    </r>
    <r>
      <rPr>
        <sz val="10"/>
        <rFont val="Arial"/>
        <family val="2"/>
        <charset val="238"/>
      </rPr>
      <t xml:space="preserve">03/2019 podána žádost o vydání ÚR </t>
    </r>
  </si>
  <si>
    <t>Cingrův sad</t>
  </si>
  <si>
    <t>uzavřena smlouva o dílo a příkazní na zpracování projektové dokumentace všech stupňů a zajištění inž. přípravy v 07/2018 příprava akce pozastavena do doby rozhodnutí o alternativě využití či nevyužití dotčeného území ( ICERINK )</t>
  </si>
  <si>
    <t>Park u Boříka</t>
  </si>
  <si>
    <r>
      <t xml:space="preserve">na základě smlouy o dílo zpracován a předán inv. záměr, uzavřena smlouva o dílo a příkazní na zajištění proj. a inž. přípravy,  </t>
    </r>
    <r>
      <rPr>
        <sz val="10"/>
        <rFont val="Arial"/>
        <family val="2"/>
        <charset val="238"/>
      </rPr>
      <t xml:space="preserve">podána žádost o vydání koord. stanoviska  </t>
    </r>
  </si>
  <si>
    <t xml:space="preserve">Parková úprava na Prokešově náměstí                                                                </t>
  </si>
  <si>
    <t>projednávání konceptu DÚR</t>
  </si>
  <si>
    <t xml:space="preserve">Smetanův sad                                                                                                              </t>
  </si>
  <si>
    <t xml:space="preserve">Park u Zámku Zábřeh                                                                                      </t>
  </si>
  <si>
    <t>před uzavřením smlouvy o dílo na PD + IČ v etapě přípravy stavby</t>
  </si>
  <si>
    <t xml:space="preserve">Parková úprava za Poliklinikou Hrabůvka                                           </t>
  </si>
  <si>
    <t>v 03/2019 uzavřena smlouva na zpracování koordinační studie  záměrů MO O.-Jih a SMO  v dané lokalitě</t>
  </si>
  <si>
    <t>Úprava výsadbových míst Prokešovo náměstí</t>
  </si>
  <si>
    <t>v 04/2019 příprava variantního návrhu úprav výs. míst ( přepracování PD )</t>
  </si>
  <si>
    <t>Revitalizace lesoparku Benátky a Hulváckého kopce</t>
  </si>
  <si>
    <t xml:space="preserve">Zhotovitelem PD pro stupeň DÚR je Projekt 2010, s.r.o. Z důvodu požadavků vlastníků pozemků byl ve12/2018 pro technické řešení vykoupen třetí rybník (řešil MOb Nová Ves). Na základě jednání s Povodí Odry a Diamem a Ovak se řešila problematika Červeného potoka v návaznosti na PD Benátek a dotačním titulu Diama pro realizaci stavby. MOb Nová ves připravuje VZ na zhotovitele PD pro revitalizaci 3. rybníka, která je nezbytná pro dokončení PD Revitalizace lesoparku Benátky. Stavby jsou provázené.   </t>
  </si>
  <si>
    <t>POR PUS</t>
  </si>
  <si>
    <t>Revitalizace Pustkoveckého údolí</t>
  </si>
  <si>
    <t xml:space="preserve">žádost o vydání společného povolení byla zamítnuta z důvodu neudělení souhlasu s kácením dřevin orgánem ochrany přírody; 15.3.2019 bylo SMO podáno odvolání proti příslušnému rozhodnutí MMO OŽP  </t>
  </si>
  <si>
    <r>
      <t xml:space="preserve">4.  </t>
    </r>
    <r>
      <rPr>
        <b/>
        <u/>
        <sz val="10"/>
        <rFont val="Arial"/>
        <family val="2"/>
        <charset val="238"/>
      </rPr>
      <t>SOCIÁLNÍ  VĚCI  A  POLITIKA  ZAMĚSTNANOSTI</t>
    </r>
  </si>
  <si>
    <t>OdPa - 4357 - Domovy pro osoby se zdravotním postižením a domovy se zvláštním režimem</t>
  </si>
  <si>
    <t>Domovy pro seniory-rek. 3 ks trafostanic</t>
  </si>
  <si>
    <t>09/2015-05/2019</t>
  </si>
  <si>
    <t xml:space="preserve">Domov Sluníčko - ukončena I. etapa, dokončena realizace Domov Korýtko 2016, Čujkovova - aktualizace PD ukončena, ukončen výběr zhotovitele pro DD Čujkovova </t>
  </si>
  <si>
    <t>Domov Magnolie - vzduchotechniky - rekonstrukce</t>
  </si>
  <si>
    <t>05/2018-05/2019</t>
  </si>
  <si>
    <t>výběr zhotovitele PD</t>
  </si>
  <si>
    <t>Areál Zábřeh - energie</t>
  </si>
  <si>
    <t>uzavřena SOD na zpracování PD pro II. et.</t>
  </si>
  <si>
    <t>6032</t>
  </si>
  <si>
    <t>Domov Korýtko, ul. Petruškova</t>
  </si>
  <si>
    <r>
      <t xml:space="preserve">Celková rekonstrukce Domova, </t>
    </r>
    <r>
      <rPr>
        <sz val="10"/>
        <rFont val="Arial"/>
        <family val="2"/>
        <charset val="238"/>
      </rPr>
      <t>připravuje se VZ na zpracovatele DUR+DSP,DPS</t>
    </r>
  </si>
  <si>
    <t>6035</t>
  </si>
  <si>
    <t>Domov Sluníčko - rekonstrukce zdroje energie</t>
  </si>
  <si>
    <t>příprava real. Systému měření a regulace, dokončena realizace automastické doplňovací stanice kotelna A</t>
  </si>
  <si>
    <t>6036</t>
  </si>
  <si>
    <t>Domovy pro seniory - LEGIONELLA</t>
  </si>
  <si>
    <t>průběžně, příprava realizace na objektech Čtyřlístku</t>
  </si>
  <si>
    <t>Domov pro seniory Čujkovova - vzduchotechnika - rekonstrukce</t>
  </si>
  <si>
    <t>11/2017</t>
  </si>
  <si>
    <t>aktualizace PD, vydáno stavební povolení, zahájen výběr zhotovitele</t>
  </si>
  <si>
    <t>Domov pro seniory Hulváky - PD</t>
  </si>
  <si>
    <t>04/2017</t>
  </si>
  <si>
    <t xml:space="preserve">04/2017 bylo vydáno územní rozhodnutí a pokračuje další projekční příprava </t>
  </si>
  <si>
    <t>Solární systém pro přípravu teplé vody pro Domov pro seniory Kamenec</t>
  </si>
  <si>
    <t>10/2019-04/2020</t>
  </si>
  <si>
    <t>dokončena technicko ekonomická studie pro výběr solárního systému, připraveny podklady pro zpracování PD</t>
  </si>
  <si>
    <t>Transformace Domova Barevný svět II</t>
  </si>
  <si>
    <r>
      <t>výstavba 2 RD v lokalitě Svinov a 1 RD ve Vítkovicích pro klienty Čtyřlístku, akce je dotovaná z IROP,</t>
    </r>
    <r>
      <rPr>
        <sz val="10"/>
        <rFont val="Arial"/>
        <family val="2"/>
        <charset val="238"/>
      </rPr>
      <t xml:space="preserve"> připravuje se VZ na zhotovitele stavby a TDS</t>
    </r>
  </si>
  <si>
    <t>Transformace Domova Na Lištině II</t>
  </si>
  <si>
    <t>04/2019-03/2020</t>
  </si>
  <si>
    <t>04/2020</t>
  </si>
  <si>
    <r>
      <t>výstavba  RD ve Lhotce a ve Slezské Ostravě pro klienty Čtyřlístku, akce je dotovaná z IROP,</t>
    </r>
    <r>
      <rPr>
        <sz val="10"/>
        <rFont val="Arial"/>
        <family val="2"/>
        <charset val="238"/>
      </rPr>
      <t xml:space="preserve"> byl vybrán zhotovitel a stavba byla zahájena</t>
    </r>
  </si>
  <si>
    <t>Domovy pro seniory ochrana proti přepětí</t>
  </si>
  <si>
    <t>ukončena realizace na Domovech IRIS a MAGNOLIE, zahájen výběr zhotovitele pro DD Čujkovova</t>
  </si>
  <si>
    <t>Domov Korýtko-rekonstrukce ležatých rozvodů SV+TUV</t>
  </si>
  <si>
    <t>07/2019-09/2019</t>
  </si>
  <si>
    <t xml:space="preserve">zpracovávání dokumentace pro provádění stavby </t>
  </si>
  <si>
    <t>Domov Korýtko-rekonstrukce výměníkové stanice</t>
  </si>
  <si>
    <t>08/2019-09/2019</t>
  </si>
  <si>
    <t>zpracovávána aktualizace PD ve spolupráci VEOLIA</t>
  </si>
  <si>
    <t>Domovy IRIS a Kamenec-přechod NN na VN</t>
  </si>
  <si>
    <t>10/2019-11/2019</t>
  </si>
  <si>
    <t>uzavřena SOD na zpracování PD</t>
  </si>
  <si>
    <t>Domov pro seniory Sluníčko - kamerové systémy</t>
  </si>
  <si>
    <t>dosud nerozhodnuto o způsobu výběru zhotovitele stavby</t>
  </si>
  <si>
    <t>Dům pro rodinu a sociální péči v areálu bývalé nemocnice Zábřeh</t>
  </si>
  <si>
    <r>
      <t xml:space="preserve">vypracován IZ na jehož podkladě je zpracována DUR. Vzhledem k finanční náročnosti </t>
    </r>
    <r>
      <rPr>
        <sz val="10"/>
        <rFont val="Arial"/>
        <family val="2"/>
        <charset val="238"/>
      </rPr>
      <t>a žádnému vhodnému dotačnímu titulu je akce momentálně pozastavena</t>
    </r>
  </si>
  <si>
    <t>Revitalizace zahrady areálu Armády spásy Ostrava</t>
  </si>
  <si>
    <t>07/2018 -11/2018</t>
  </si>
  <si>
    <t>realizace stavby byla dokončena v11/2018. Předáno na majetkový odbor k navedení do majetku města.</t>
  </si>
  <si>
    <r>
      <t xml:space="preserve">5.  </t>
    </r>
    <r>
      <rPr>
        <b/>
        <u/>
        <sz val="10"/>
        <rFont val="Arial"/>
        <family val="2"/>
        <charset val="238"/>
      </rPr>
      <t>BEZPEČNOST  STÁTU  A  PRÁVNÍ  OCHRANA</t>
    </r>
  </si>
  <si>
    <t>Městečko bezpečí</t>
  </si>
  <si>
    <t xml:space="preserve">v 11/2018 byl předán koncept DÚR, běží IČ - probíhá kompletace podkladů pro podání žádosti o ÚR, řeší se majetková problematika se společností Ingka Centres Česká republika s.r.o., chybí koordinované stanovisko MMO (upravujeme PD na podnět OŽP MMO)  </t>
  </si>
  <si>
    <t>Revitalizace areálu kasáren Hranečník - technická a dopravní infrastruktura (III.etapa)</t>
  </si>
  <si>
    <t>-----</t>
  </si>
  <si>
    <r>
      <t xml:space="preserve">vydána veškerá stavební povolení, zpracována kompletní PD, doposud nezajištěné financování realizace stavby. Byla vyčleněna a zpracována samostatné projektové dokumentace na realizaci oplocení areálu (ulice Těšínská, Počáteční) - kromě oplocení s areálem DPO a.s. Z ulice Těšínské a Počáteční bude přeřešen návrh oplocení - vzhled. Zpracovány varianty oplocení (PROJEKTSTUDIO EUCZ s.r.o.). </t>
    </r>
    <r>
      <rPr>
        <sz val="10"/>
        <rFont val="Arial"/>
        <family val="2"/>
        <charset val="238"/>
      </rPr>
      <t>Zadáno zpracování DPS.</t>
    </r>
  </si>
  <si>
    <t>Hasičská zbrojnice Pustkovec</t>
  </si>
  <si>
    <t>08/2018-12/2019</t>
  </si>
  <si>
    <t xml:space="preserve">projekt je financován ze státního rozpočtu v rámci dotačního programu Ministerstva vnitra ve výši max. 4,5 mil. Kč a z rozpočtu MSK ve výši 2,25 mil. Kč. Probíhá realizace stavby. </t>
  </si>
  <si>
    <t>Revitalizace areálu bývalých kasáren Hranečník - SO 02 Budova PČR, SO 03 garáže PČR</t>
  </si>
  <si>
    <t>vydáno ÚR, zpracovává se projektová dokumentace pro stavební povolení, návrh na demolici objektu SO 02, plnění smlouvy ukončeno dohodou. Zpracována PD odstranění objektu, vydáno rozhodnutí o odstranění stavby. Předáno staveniště. Probíhá realizace demolice SO 02. Z důvodu nalezení pozůstatku podzemního objektu a změn v průběhu díla předpoklad dokončení v 04/2019 po uzavření dodatku. Demolice hrazena z b.výdajů (3 185 tis. Kč).</t>
  </si>
  <si>
    <r>
      <t xml:space="preserve">6.  </t>
    </r>
    <r>
      <rPr>
        <b/>
        <u/>
        <sz val="10"/>
        <rFont val="Arial"/>
        <family val="2"/>
        <charset val="238"/>
      </rPr>
      <t>VŠEOBECNÁ  VEŘEJNÁ  SPRÁVA  A  SLUŽBY</t>
    </r>
  </si>
  <si>
    <t>Rekonstrukce budovy Nové radnice vč. přístavby</t>
  </si>
  <si>
    <t>06/2009</t>
  </si>
  <si>
    <t>06/2009-12/2018</t>
  </si>
  <si>
    <t xml:space="preserve"> rekonstrukce vrátnic byla dokončena 12/2018. Akce předána na majetkový odbor k navedení do majetku města</t>
  </si>
  <si>
    <t>Nová radnice - rekonstrukce fasády a oken</t>
  </si>
  <si>
    <t>01/2017</t>
  </si>
  <si>
    <t>2016-2020</t>
  </si>
  <si>
    <t xml:space="preserve">probíhá výměna oken dle harmonogramu </t>
  </si>
  <si>
    <t>Budova Nová radnice - trafostanice</t>
  </si>
  <si>
    <t>10/2017-03/2018</t>
  </si>
  <si>
    <t>ukončena realizace</t>
  </si>
  <si>
    <t xml:space="preserve">Nová radnice - klimatizace </t>
  </si>
  <si>
    <t>10/2018-05/2019</t>
  </si>
  <si>
    <t xml:space="preserve">Nová radnice – náhradní zdroj elektrické energie   </t>
  </si>
  <si>
    <t>dosud nerozhodnuto o způsobu náhradního zásobování energii</t>
  </si>
  <si>
    <t>Rekonstrukce vily  Na Zapadlém (Grossmanova vila)</t>
  </si>
  <si>
    <t>zpracována PD ve stupni DÚR, stanovisko KÚ k přesunu altánu z ul. 28. října do ul. Na Zapadlém je nesouhlasné</t>
  </si>
  <si>
    <t xml:space="preserve">Nová radnice - ochrana proti přepětí </t>
  </si>
  <si>
    <t>připravován IZ</t>
  </si>
  <si>
    <t>Nová radnice - vnítřní rozvody-rekonstrukce</t>
  </si>
  <si>
    <t>připravováno investiční záměr</t>
  </si>
  <si>
    <t>Administrativní budova Janáčkova</t>
  </si>
  <si>
    <t>Po prověření možností umístění správní činnosti do již stávajícího objektu OSTRAVICA, bude zpracován IZ dle požadavku vedení</t>
  </si>
  <si>
    <t>Archiv města - rozšíření</t>
  </si>
  <si>
    <t>Přesun finančních prostředků na § 6211</t>
  </si>
  <si>
    <t>2023-2024</t>
  </si>
  <si>
    <t>Zpracováno zaměření a stavebně-technický průzkum</t>
  </si>
  <si>
    <t>PD a příprava staveb</t>
  </si>
  <si>
    <t>Kapitálová rezerva odb. investičního</t>
  </si>
  <si>
    <t>05/2019-07/2019</t>
  </si>
  <si>
    <t>02/2019-09/2020</t>
  </si>
  <si>
    <t>01/2019-08/2019</t>
  </si>
  <si>
    <t>OdPa - 3699 - Ost.zál. bydlení, kom.služeb a úz.rozvoje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</si>
</sst>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#,##0.0"/>
  </numFmts>
  <fonts count="37" x14ac:knownFonts="1">
    <font>
      <sz val="1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9.1999999999999993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83" applyNumberFormat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84" applyNumberFormat="0" applyFill="0" applyAlignment="0" applyProtection="0"/>
    <xf numFmtId="0" fontId="27" fillId="0" borderId="85" applyNumberFormat="0" applyFill="0" applyAlignment="0" applyProtection="0"/>
    <xf numFmtId="0" fontId="28" fillId="0" borderId="8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87" applyNumberFormat="0" applyAlignment="0" applyProtection="0"/>
    <xf numFmtId="0" fontId="30" fillId="12" borderId="83" applyNumberFormat="0" applyAlignment="0" applyProtection="0"/>
    <xf numFmtId="0" fontId="31" fillId="0" borderId="88" applyNumberFormat="0" applyFill="0" applyAlignment="0" applyProtection="0"/>
    <xf numFmtId="0" fontId="32" fillId="12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7" fillId="9" borderId="89" applyNumberFormat="0" applyFont="0" applyAlignment="0" applyProtection="0"/>
    <xf numFmtId="0" fontId="33" fillId="19" borderId="90" applyNumberFormat="0" applyAlignment="0" applyProtection="0"/>
    <xf numFmtId="0" fontId="34" fillId="0" borderId="0" applyNumberFormat="0" applyFill="0" applyBorder="0" applyAlignment="0" applyProtection="0"/>
    <xf numFmtId="0" fontId="35" fillId="0" borderId="91" applyNumberFormat="0" applyFill="0" applyAlignment="0" applyProtection="0"/>
    <xf numFmtId="0" fontId="36" fillId="0" borderId="0" applyNumberFormat="0" applyFill="0" applyBorder="0" applyAlignment="0" applyProtection="0"/>
  </cellStyleXfs>
  <cellXfs count="1222">
    <xf numFmtId="0" fontId="0" fillId="0" borderId="0" xfId="0"/>
    <xf numFmtId="0" fontId="2" fillId="0" borderId="0" xfId="1" applyFont="1" applyAlignment="1"/>
    <xf numFmtId="4" fontId="1" fillId="2" borderId="0" xfId="1" applyNumberFormat="1" applyFont="1" applyFill="1"/>
    <xf numFmtId="0" fontId="1" fillId="2" borderId="0" xfId="1" applyFont="1" applyFill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1" xfId="1" quotePrefix="1" applyFont="1" applyBorder="1" applyAlignment="1">
      <alignment horizontal="left"/>
    </xf>
    <xf numFmtId="0" fontId="3" fillId="0" borderId="2" xfId="1" applyFont="1" applyBorder="1" applyAlignment="1"/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1" fillId="2" borderId="0" xfId="2" applyFont="1" applyFill="1" applyBorder="1"/>
    <xf numFmtId="0" fontId="3" fillId="0" borderId="6" xfId="2" applyFont="1" applyBorder="1" applyAlignment="1">
      <alignment horizontal="center"/>
    </xf>
    <xf numFmtId="0" fontId="3" fillId="0" borderId="7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0" fontId="3" fillId="0" borderId="10" xfId="1" applyFont="1" applyBorder="1" applyAlignment="1">
      <alignment horizontal="centerContinuous"/>
    </xf>
    <xf numFmtId="0" fontId="3" fillId="0" borderId="11" xfId="1" applyFont="1" applyBorder="1" applyAlignment="1">
      <alignment horizontal="centerContinuous"/>
    </xf>
    <xf numFmtId="0" fontId="5" fillId="3" borderId="12" xfId="0" applyFont="1" applyFill="1" applyBorder="1" applyAlignment="1"/>
    <xf numFmtId="3" fontId="3" fillId="4" borderId="13" xfId="2" applyNumberFormat="1" applyFont="1" applyFill="1" applyBorder="1" applyAlignment="1">
      <alignment horizontal="right"/>
    </xf>
    <xf numFmtId="164" fontId="3" fillId="4" borderId="12" xfId="1" applyNumberFormat="1" applyFont="1" applyFill="1" applyBorder="1"/>
    <xf numFmtId="164" fontId="3" fillId="4" borderId="14" xfId="1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6" fillId="2" borderId="15" xfId="0" applyFont="1" applyFill="1" applyBorder="1" applyAlignment="1">
      <alignment wrapText="1"/>
    </xf>
    <xf numFmtId="3" fontId="4" fillId="0" borderId="16" xfId="2" applyNumberFormat="1" applyFont="1" applyFill="1" applyBorder="1" applyAlignment="1">
      <alignment horizontal="right"/>
    </xf>
    <xf numFmtId="164" fontId="1" fillId="0" borderId="17" xfId="1" applyNumberFormat="1" applyFont="1" applyBorder="1"/>
    <xf numFmtId="164" fontId="1" fillId="0" borderId="18" xfId="1" applyNumberFormat="1" applyFont="1" applyBorder="1"/>
    <xf numFmtId="0" fontId="1" fillId="2" borderId="19" xfId="2" applyFont="1" applyFill="1" applyBorder="1"/>
    <xf numFmtId="0" fontId="1" fillId="2" borderId="20" xfId="2" applyFont="1" applyFill="1" applyBorder="1"/>
    <xf numFmtId="0" fontId="3" fillId="4" borderId="12" xfId="0" applyFont="1" applyFill="1" applyBorder="1"/>
    <xf numFmtId="3" fontId="3" fillId="3" borderId="13" xfId="2" applyNumberFormat="1" applyFont="1" applyFill="1" applyBorder="1" applyAlignment="1">
      <alignment horizontal="right"/>
    </xf>
    <xf numFmtId="0" fontId="6" fillId="2" borderId="15" xfId="0" applyFont="1" applyFill="1" applyBorder="1"/>
    <xf numFmtId="3" fontId="1" fillId="0" borderId="15" xfId="3" applyNumberFormat="1" applyFont="1" applyFill="1" applyBorder="1" applyAlignment="1"/>
    <xf numFmtId="164" fontId="1" fillId="0" borderId="21" xfId="1" applyNumberFormat="1" applyFont="1" applyBorder="1"/>
    <xf numFmtId="0" fontId="6" fillId="2" borderId="22" xfId="0" applyFont="1" applyFill="1" applyBorder="1"/>
    <xf numFmtId="0" fontId="6" fillId="0" borderId="22" xfId="0" applyFont="1" applyFill="1" applyBorder="1"/>
    <xf numFmtId="164" fontId="1" fillId="0" borderId="17" xfId="1" applyNumberFormat="1" applyFont="1" applyFill="1" applyBorder="1"/>
    <xf numFmtId="164" fontId="1" fillId="0" borderId="23" xfId="1" applyNumberFormat="1" applyFont="1" applyFill="1" applyBorder="1"/>
    <xf numFmtId="0" fontId="6" fillId="2" borderId="22" xfId="0" applyFont="1" applyFill="1" applyBorder="1" applyAlignment="1">
      <alignment wrapText="1"/>
    </xf>
    <xf numFmtId="164" fontId="1" fillId="0" borderId="17" xfId="1" applyNumberFormat="1" applyFont="1" applyFill="1" applyBorder="1" applyAlignment="1">
      <alignment horizontal="right" wrapText="1"/>
    </xf>
    <xf numFmtId="164" fontId="1" fillId="0" borderId="24" xfId="1" applyNumberFormat="1" applyFont="1" applyBorder="1" applyAlignment="1">
      <alignment horizontal="right" wrapText="1"/>
    </xf>
    <xf numFmtId="0" fontId="1" fillId="2" borderId="0" xfId="2" applyFont="1" applyFill="1" applyBorder="1" applyAlignment="1">
      <alignment wrapText="1"/>
    </xf>
    <xf numFmtId="0" fontId="1" fillId="2" borderId="19" xfId="2" applyFont="1" applyFill="1" applyBorder="1" applyAlignment="1">
      <alignment wrapText="1"/>
    </xf>
    <xf numFmtId="0" fontId="1" fillId="2" borderId="20" xfId="2" applyFont="1" applyFill="1" applyBorder="1" applyAlignment="1">
      <alignment wrapText="1"/>
    </xf>
    <xf numFmtId="0" fontId="6" fillId="0" borderId="25" xfId="0" applyFont="1" applyFill="1" applyBorder="1"/>
    <xf numFmtId="3" fontId="1" fillId="2" borderId="15" xfId="3" applyNumberFormat="1" applyFont="1" applyFill="1" applyBorder="1" applyAlignment="1"/>
    <xf numFmtId="164" fontId="1" fillId="0" borderId="26" xfId="1" applyNumberFormat="1" applyFont="1" applyFill="1" applyBorder="1"/>
    <xf numFmtId="0" fontId="1" fillId="0" borderId="0" xfId="2" applyFont="1" applyFill="1" applyBorder="1"/>
    <xf numFmtId="0" fontId="1" fillId="0" borderId="19" xfId="2" applyFont="1" applyFill="1" applyBorder="1"/>
    <xf numFmtId="0" fontId="1" fillId="0" borderId="20" xfId="2" applyFont="1" applyFill="1" applyBorder="1"/>
    <xf numFmtId="0" fontId="3" fillId="4" borderId="13" xfId="0" applyFont="1" applyFill="1" applyBorder="1"/>
    <xf numFmtId="0" fontId="3" fillId="2" borderId="0" xfId="2" applyFont="1" applyFill="1" applyBorder="1"/>
    <xf numFmtId="0" fontId="3" fillId="2" borderId="19" xfId="2" applyFont="1" applyFill="1" applyBorder="1"/>
    <xf numFmtId="0" fontId="3" fillId="2" borderId="20" xfId="2" applyFont="1" applyFill="1" applyBorder="1"/>
    <xf numFmtId="164" fontId="1" fillId="0" borderId="15" xfId="1" applyNumberFormat="1" applyFont="1" applyBorder="1"/>
    <xf numFmtId="164" fontId="1" fillId="0" borderId="21" xfId="1" applyNumberFormat="1" applyFont="1" applyFill="1" applyBorder="1"/>
    <xf numFmtId="0" fontId="6" fillId="2" borderId="26" xfId="0" applyFont="1" applyFill="1" applyBorder="1"/>
    <xf numFmtId="164" fontId="1" fillId="0" borderId="26" xfId="1" applyNumberFormat="1" applyFont="1" applyBorder="1"/>
    <xf numFmtId="0" fontId="3" fillId="0" borderId="26" xfId="0" applyFont="1" applyFill="1" applyBorder="1" applyAlignment="1"/>
    <xf numFmtId="0" fontId="6" fillId="0" borderId="26" xfId="0" applyFont="1" applyFill="1" applyBorder="1"/>
    <xf numFmtId="0" fontId="6" fillId="0" borderId="15" xfId="0" applyFont="1" applyFill="1" applyBorder="1"/>
    <xf numFmtId="164" fontId="1" fillId="0" borderId="24" xfId="1" applyNumberFormat="1" applyFont="1" applyFill="1" applyBorder="1"/>
    <xf numFmtId="0" fontId="1" fillId="2" borderId="27" xfId="2" applyFont="1" applyFill="1" applyBorder="1"/>
    <xf numFmtId="0" fontId="1" fillId="2" borderId="28" xfId="2" applyFont="1" applyFill="1" applyBorder="1"/>
    <xf numFmtId="165" fontId="1" fillId="0" borderId="15" xfId="1" applyNumberFormat="1" applyFont="1" applyBorder="1"/>
    <xf numFmtId="0" fontId="5" fillId="0" borderId="22" xfId="0" applyFont="1" applyFill="1" applyBorder="1" applyAlignment="1">
      <alignment vertical="center"/>
    </xf>
    <xf numFmtId="165" fontId="1" fillId="0" borderId="15" xfId="1" applyNumberFormat="1" applyFont="1" applyBorder="1" applyAlignment="1">
      <alignment horizontal="center"/>
    </xf>
    <xf numFmtId="0" fontId="6" fillId="2" borderId="29" xfId="0" applyFont="1" applyFill="1" applyBorder="1"/>
    <xf numFmtId="164" fontId="1" fillId="0" borderId="24" xfId="1" applyNumberFormat="1" applyFont="1" applyBorder="1"/>
    <xf numFmtId="0" fontId="8" fillId="0" borderId="26" xfId="4" applyFont="1" applyFill="1" applyBorder="1" applyAlignment="1"/>
    <xf numFmtId="0" fontId="3" fillId="4" borderId="1" xfId="0" applyFont="1" applyFill="1" applyBorder="1"/>
    <xf numFmtId="0" fontId="6" fillId="2" borderId="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wrapText="1"/>
    </xf>
    <xf numFmtId="164" fontId="1" fillId="0" borderId="31" xfId="1" applyNumberFormat="1" applyFont="1" applyBorder="1"/>
    <xf numFmtId="164" fontId="1" fillId="0" borderId="32" xfId="1" applyNumberFormat="1" applyFont="1" applyBorder="1"/>
    <xf numFmtId="0" fontId="6" fillId="2" borderId="29" xfId="0" applyFont="1" applyFill="1" applyBorder="1" applyAlignment="1">
      <alignment wrapText="1"/>
    </xf>
    <xf numFmtId="3" fontId="1" fillId="0" borderId="6" xfId="3" applyNumberFormat="1" applyFont="1" applyFill="1" applyBorder="1" applyAlignment="1"/>
    <xf numFmtId="164" fontId="1" fillId="0" borderId="33" xfId="1" applyNumberFormat="1" applyFont="1" applyBorder="1" applyAlignment="1">
      <alignment horizontal="right"/>
    </xf>
    <xf numFmtId="164" fontId="1" fillId="0" borderId="34" xfId="1" applyNumberFormat="1" applyFont="1" applyBorder="1" applyAlignment="1">
      <alignment horizontal="right"/>
    </xf>
    <xf numFmtId="0" fontId="6" fillId="2" borderId="31" xfId="0" applyFont="1" applyFill="1" applyBorder="1"/>
    <xf numFmtId="3" fontId="1" fillId="2" borderId="16" xfId="3" applyNumberFormat="1" applyFont="1" applyFill="1" applyBorder="1" applyAlignment="1"/>
    <xf numFmtId="3" fontId="1" fillId="2" borderId="22" xfId="3" applyNumberFormat="1" applyFont="1" applyFill="1" applyBorder="1" applyAlignment="1"/>
    <xf numFmtId="164" fontId="1" fillId="0" borderId="26" xfId="1" applyNumberFormat="1" applyFont="1" applyBorder="1" applyAlignment="1">
      <alignment horizontal="center"/>
    </xf>
    <xf numFmtId="0" fontId="6" fillId="2" borderId="7" xfId="0" applyFont="1" applyFill="1" applyBorder="1"/>
    <xf numFmtId="0" fontId="9" fillId="4" borderId="35" xfId="1" quotePrefix="1" applyFont="1" applyFill="1" applyBorder="1" applyAlignment="1">
      <alignment horizontal="left"/>
    </xf>
    <xf numFmtId="3" fontId="10" fillId="4" borderId="36" xfId="1" applyNumberFormat="1" applyFont="1" applyFill="1" applyBorder="1"/>
    <xf numFmtId="3" fontId="10" fillId="4" borderId="35" xfId="1" applyNumberFormat="1" applyFont="1" applyFill="1" applyBorder="1"/>
    <xf numFmtId="164" fontId="10" fillId="4" borderId="37" xfId="1" applyNumberFormat="1" applyFont="1" applyFill="1" applyBorder="1"/>
    <xf numFmtId="164" fontId="10" fillId="4" borderId="38" xfId="1" applyNumberFormat="1" applyFont="1" applyFill="1" applyBorder="1"/>
    <xf numFmtId="0" fontId="11" fillId="2" borderId="0" xfId="1" applyFont="1" applyFill="1"/>
    <xf numFmtId="4" fontId="11" fillId="2" borderId="0" xfId="1" applyNumberFormat="1" applyFont="1" applyFill="1"/>
    <xf numFmtId="3" fontId="3" fillId="0" borderId="0" xfId="1" applyNumberFormat="1" applyFont="1" applyBorder="1"/>
    <xf numFmtId="164" fontId="1" fillId="0" borderId="0" xfId="1" applyNumberFormat="1" applyFont="1" applyBorder="1"/>
    <xf numFmtId="0" fontId="1" fillId="0" borderId="0" xfId="1" applyFont="1" applyBorder="1" applyAlignment="1">
      <alignment horizontal="left"/>
    </xf>
    <xf numFmtId="3" fontId="3" fillId="2" borderId="0" xfId="2" applyNumberFormat="1" applyFont="1" applyFill="1" applyAlignment="1">
      <alignment horizontal="center"/>
    </xf>
    <xf numFmtId="3" fontId="1" fillId="2" borderId="0" xfId="2" applyNumberFormat="1" applyFont="1" applyFill="1" applyAlignment="1">
      <alignment horizontal="center"/>
    </xf>
    <xf numFmtId="0" fontId="1" fillId="2" borderId="0" xfId="2" applyFont="1" applyFill="1"/>
    <xf numFmtId="0" fontId="1" fillId="0" borderId="0" xfId="2" applyFont="1" applyAlignment="1">
      <alignment horizontal="center"/>
    </xf>
    <xf numFmtId="0" fontId="1" fillId="0" borderId="6" xfId="2" applyFont="1" applyBorder="1" applyAlignment="1">
      <alignment horizontal="center"/>
    </xf>
    <xf numFmtId="3" fontId="1" fillId="2" borderId="0" xfId="2" applyNumberFormat="1" applyFont="1" applyFill="1" applyBorder="1" applyAlignment="1">
      <alignment horizontal="center"/>
    </xf>
    <xf numFmtId="0" fontId="1" fillId="2" borderId="39" xfId="2" applyFont="1" applyFill="1" applyBorder="1"/>
    <xf numFmtId="0" fontId="1" fillId="0" borderId="15" xfId="2" applyFont="1" applyBorder="1" applyAlignment="1">
      <alignment horizontal="center"/>
    </xf>
    <xf numFmtId="3" fontId="1" fillId="2" borderId="40" xfId="2" applyNumberFormat="1" applyFont="1" applyFill="1" applyBorder="1" applyAlignment="1">
      <alignment horizontal="center"/>
    </xf>
    <xf numFmtId="0" fontId="1" fillId="2" borderId="40" xfId="2" applyFont="1" applyFill="1" applyBorder="1"/>
    <xf numFmtId="0" fontId="1" fillId="2" borderId="18" xfId="2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3" applyFont="1" applyFill="1" applyAlignment="1">
      <alignment horizontal="left" vertical="center"/>
    </xf>
    <xf numFmtId="3" fontId="4" fillId="0" borderId="0" xfId="2" applyNumberFormat="1" applyFont="1" applyAlignment="1">
      <alignment vertical="center"/>
    </xf>
    <xf numFmtId="3" fontId="4" fillId="0" borderId="0" xfId="2" applyNumberFormat="1" applyFont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right" vertical="center"/>
    </xf>
    <xf numFmtId="0" fontId="5" fillId="0" borderId="41" xfId="2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right" vertical="center"/>
    </xf>
    <xf numFmtId="0" fontId="5" fillId="0" borderId="45" xfId="2" applyFont="1" applyBorder="1" applyAlignment="1">
      <alignment horizontal="center" vertical="center"/>
    </xf>
    <xf numFmtId="3" fontId="5" fillId="0" borderId="48" xfId="2" applyNumberFormat="1" applyFont="1" applyBorder="1" applyAlignment="1">
      <alignment horizontal="center" vertical="center"/>
    </xf>
    <xf numFmtId="3" fontId="5" fillId="0" borderId="49" xfId="2" applyNumberFormat="1" applyFont="1" applyBorder="1" applyAlignment="1">
      <alignment horizontal="center" vertical="center"/>
    </xf>
    <xf numFmtId="3" fontId="5" fillId="0" borderId="50" xfId="2" applyNumberFormat="1" applyFont="1" applyBorder="1" applyAlignment="1">
      <alignment horizontal="center" vertical="center"/>
    </xf>
    <xf numFmtId="49" fontId="5" fillId="2" borderId="50" xfId="2" applyNumberFormat="1" applyFont="1" applyFill="1" applyBorder="1" applyAlignment="1">
      <alignment horizontal="center" vertical="center"/>
    </xf>
    <xf numFmtId="3" fontId="5" fillId="0" borderId="45" xfId="2" applyNumberFormat="1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 wrapText="1"/>
    </xf>
    <xf numFmtId="3" fontId="5" fillId="0" borderId="52" xfId="2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53" xfId="2" applyNumberFormat="1" applyFont="1" applyBorder="1" applyAlignment="1">
      <alignment horizontal="center" vertical="center"/>
    </xf>
    <xf numFmtId="49" fontId="5" fillId="0" borderId="52" xfId="2" applyNumberFormat="1" applyFont="1" applyBorder="1" applyAlignment="1">
      <alignment horizontal="center" vertical="center"/>
    </xf>
    <xf numFmtId="1" fontId="5" fillId="2" borderId="52" xfId="3" applyNumberFormat="1" applyFont="1" applyFill="1" applyBorder="1" applyAlignment="1">
      <alignment horizontal="centerContinuous" vertical="center"/>
    </xf>
    <xf numFmtId="0" fontId="5" fillId="0" borderId="25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48" xfId="2" applyFont="1" applyBorder="1" applyAlignment="1">
      <alignment horizontal="left" vertical="center" wrapText="1"/>
    </xf>
    <xf numFmtId="0" fontId="13" fillId="5" borderId="12" xfId="0" applyFont="1" applyFill="1" applyBorder="1" applyAlignment="1">
      <alignment vertical="center"/>
    </xf>
    <xf numFmtId="0" fontId="13" fillId="5" borderId="55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vertical="center"/>
    </xf>
    <xf numFmtId="0" fontId="13" fillId="6" borderId="55" xfId="0" applyFont="1" applyFill="1" applyBorder="1" applyAlignment="1">
      <alignment vertical="center"/>
    </xf>
    <xf numFmtId="3" fontId="5" fillId="5" borderId="12" xfId="0" applyNumberFormat="1" applyFont="1" applyFill="1" applyBorder="1" applyAlignment="1">
      <alignment vertical="center"/>
    </xf>
    <xf numFmtId="3" fontId="5" fillId="5" borderId="56" xfId="0" applyNumberFormat="1" applyFont="1" applyFill="1" applyBorder="1" applyAlignment="1">
      <alignment vertical="center"/>
    </xf>
    <xf numFmtId="3" fontId="5" fillId="5" borderId="13" xfId="0" applyNumberFormat="1" applyFont="1" applyFill="1" applyBorder="1" applyAlignment="1">
      <alignment vertical="center"/>
    </xf>
    <xf numFmtId="3" fontId="5" fillId="5" borderId="57" xfId="0" applyNumberFormat="1" applyFont="1" applyFill="1" applyBorder="1" applyAlignment="1">
      <alignment vertical="center"/>
    </xf>
    <xf numFmtId="165" fontId="5" fillId="5" borderId="56" xfId="3" applyNumberFormat="1" applyFont="1" applyFill="1" applyBorder="1" applyAlignment="1">
      <alignment vertical="center"/>
    </xf>
    <xf numFmtId="3" fontId="5" fillId="5" borderId="58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57" xfId="0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vertical="center" wrapText="1"/>
    </xf>
    <xf numFmtId="3" fontId="5" fillId="4" borderId="12" xfId="3" applyNumberFormat="1" applyFont="1" applyFill="1" applyBorder="1" applyAlignment="1">
      <alignment vertical="center"/>
    </xf>
    <xf numFmtId="3" fontId="5" fillId="4" borderId="56" xfId="3" applyNumberFormat="1" applyFont="1" applyFill="1" applyBorder="1" applyAlignment="1">
      <alignment vertical="center"/>
    </xf>
    <xf numFmtId="3" fontId="5" fillId="4" borderId="13" xfId="3" applyNumberFormat="1" applyFont="1" applyFill="1" applyBorder="1" applyAlignment="1">
      <alignment vertical="center"/>
    </xf>
    <xf numFmtId="3" fontId="5" fillId="4" borderId="57" xfId="3" applyNumberFormat="1" applyFont="1" applyFill="1" applyBorder="1" applyAlignment="1">
      <alignment vertical="center"/>
    </xf>
    <xf numFmtId="165" fontId="5" fillId="4" borderId="56" xfId="3" applyNumberFormat="1" applyFont="1" applyFill="1" applyBorder="1" applyAlignment="1">
      <alignment vertical="center"/>
    </xf>
    <xf numFmtId="49" fontId="4" fillId="4" borderId="58" xfId="2" applyNumberFormat="1" applyFont="1" applyFill="1" applyBorder="1" applyAlignment="1">
      <alignment horizontal="center" vertical="center"/>
    </xf>
    <xf numFmtId="49" fontId="4" fillId="4" borderId="57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49" fontId="4" fillId="4" borderId="13" xfId="2" applyNumberFormat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right"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28" xfId="2" applyNumberFormat="1" applyFont="1" applyFill="1" applyBorder="1" applyAlignment="1">
      <alignment vertical="center"/>
    </xf>
    <xf numFmtId="3" fontId="4" fillId="0" borderId="61" xfId="2" applyNumberFormat="1" applyFont="1" applyFill="1" applyBorder="1" applyAlignment="1">
      <alignment vertical="center"/>
    </xf>
    <xf numFmtId="3" fontId="4" fillId="0" borderId="62" xfId="2" applyNumberFormat="1" applyFont="1" applyFill="1" applyBorder="1" applyAlignment="1">
      <alignment vertical="center"/>
    </xf>
    <xf numFmtId="3" fontId="4" fillId="0" borderId="44" xfId="6" applyNumberFormat="1" applyFont="1" applyFill="1" applyBorder="1" applyAlignment="1">
      <alignment horizontal="right" vertical="center"/>
    </xf>
    <xf numFmtId="3" fontId="4" fillId="0" borderId="43" xfId="6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165" fontId="4" fillId="0" borderId="61" xfId="3" applyNumberFormat="1" applyFont="1" applyFill="1" applyBorder="1" applyAlignment="1">
      <alignment vertical="center"/>
    </xf>
    <xf numFmtId="49" fontId="4" fillId="0" borderId="17" xfId="2" applyNumberFormat="1" applyFont="1" applyFill="1" applyBorder="1" applyAlignment="1">
      <alignment horizontal="center" vertical="center"/>
    </xf>
    <xf numFmtId="49" fontId="4" fillId="0" borderId="28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62" xfId="2" applyNumberFormat="1" applyFont="1" applyFill="1" applyBorder="1" applyAlignment="1">
      <alignment horizontal="left" vertical="center" wrapText="1"/>
    </xf>
    <xf numFmtId="0" fontId="13" fillId="5" borderId="58" xfId="0" applyFont="1" applyFill="1" applyBorder="1" applyAlignment="1">
      <alignment horizontal="left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vertical="center" wrapText="1"/>
    </xf>
    <xf numFmtId="3" fontId="5" fillId="4" borderId="55" xfId="3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3" fontId="7" fillId="0" borderId="20" xfId="6" applyNumberFormat="1" applyFont="1" applyBorder="1" applyAlignment="1">
      <alignment horizontal="right" vertical="center"/>
    </xf>
    <xf numFmtId="3" fontId="7" fillId="0" borderId="20" xfId="6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165" fontId="4" fillId="0" borderId="46" xfId="3" applyNumberFormat="1" applyFont="1" applyFill="1" applyBorder="1" applyAlignment="1">
      <alignment horizontal="right" vertical="center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16" xfId="2" applyNumberFormat="1" applyFont="1" applyFill="1" applyBorder="1" applyAlignment="1">
      <alignment horizontal="left" vertical="center" wrapText="1"/>
    </xf>
    <xf numFmtId="0" fontId="4" fillId="0" borderId="17" xfId="7" applyNumberFormat="1" applyFont="1" applyFill="1" applyBorder="1" applyAlignment="1">
      <alignment horizontal="right" vertical="center"/>
    </xf>
    <xf numFmtId="0" fontId="4" fillId="0" borderId="28" xfId="7" applyFont="1" applyFill="1" applyBorder="1" applyAlignment="1">
      <alignment horizontal="center" vertical="center"/>
    </xf>
    <xf numFmtId="0" fontId="4" fillId="0" borderId="24" xfId="7" applyFont="1" applyFill="1" applyBorder="1" applyAlignment="1">
      <alignment horizontal="left" vertical="center" wrapText="1"/>
    </xf>
    <xf numFmtId="3" fontId="4" fillId="0" borderId="23" xfId="2" applyNumberFormat="1" applyFont="1" applyFill="1" applyBorder="1" applyAlignment="1">
      <alignment vertical="center"/>
    </xf>
    <xf numFmtId="3" fontId="4" fillId="0" borderId="46" xfId="2" applyNumberFormat="1" applyFont="1" applyFill="1" applyBorder="1" applyAlignment="1">
      <alignment vertical="center"/>
    </xf>
    <xf numFmtId="3" fontId="4" fillId="0" borderId="22" xfId="2" applyNumberFormat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vertical="center"/>
    </xf>
    <xf numFmtId="0" fontId="4" fillId="0" borderId="0" xfId="7" applyFont="1" applyFill="1" applyBorder="1"/>
    <xf numFmtId="0" fontId="4" fillId="0" borderId="0" xfId="7" applyFont="1" applyFill="1"/>
    <xf numFmtId="0" fontId="0" fillId="0" borderId="23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1" xfId="2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wrapText="1"/>
    </xf>
    <xf numFmtId="3" fontId="0" fillId="0" borderId="26" xfId="2" applyNumberFormat="1" applyFont="1" applyFill="1" applyBorder="1" applyAlignment="1">
      <alignment vertical="center"/>
    </xf>
    <xf numFmtId="3" fontId="0" fillId="0" borderId="46" xfId="2" applyNumberFormat="1" applyFont="1" applyFill="1" applyBorder="1" applyAlignment="1">
      <alignment vertical="center"/>
    </xf>
    <xf numFmtId="3" fontId="0" fillId="0" borderId="46" xfId="2" applyNumberFormat="1" applyFont="1" applyFill="1" applyBorder="1" applyAlignment="1">
      <alignment horizontal="right" vertical="center"/>
    </xf>
    <xf numFmtId="3" fontId="0" fillId="0" borderId="22" xfId="2" applyNumberFormat="1" applyFont="1" applyFill="1" applyBorder="1" applyAlignment="1">
      <alignment vertical="center"/>
    </xf>
    <xf numFmtId="3" fontId="0" fillId="0" borderId="28" xfId="1" applyNumberFormat="1" applyFont="1" applyFill="1" applyBorder="1" applyAlignment="1">
      <alignment vertical="center"/>
    </xf>
    <xf numFmtId="165" fontId="1" fillId="0" borderId="46" xfId="3" applyNumberFormat="1" applyFont="1" applyFill="1" applyBorder="1" applyAlignment="1">
      <alignment horizontal="right" vertical="center"/>
    </xf>
    <xf numFmtId="49" fontId="0" fillId="0" borderId="23" xfId="2" applyNumberFormat="1" applyFont="1" applyFill="1" applyBorder="1" applyAlignment="1">
      <alignment horizontal="center" vertical="center"/>
    </xf>
    <xf numFmtId="49" fontId="0" fillId="0" borderId="20" xfId="2" applyNumberFormat="1" applyFont="1" applyFill="1" applyBorder="1" applyAlignment="1">
      <alignment horizontal="center" vertical="center"/>
    </xf>
    <xf numFmtId="49" fontId="0" fillId="0" borderId="21" xfId="2" applyNumberFormat="1" applyFont="1" applyFill="1" applyBorder="1" applyAlignment="1">
      <alignment horizontal="center" vertical="center"/>
    </xf>
    <xf numFmtId="49" fontId="0" fillId="0" borderId="22" xfId="2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7" fillId="0" borderId="15" xfId="7" applyNumberFormat="1" applyFont="1" applyFill="1" applyBorder="1" applyAlignment="1">
      <alignment horizontal="right" vertical="center"/>
    </xf>
    <xf numFmtId="0" fontId="1" fillId="0" borderId="28" xfId="7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7" fillId="0" borderId="61" xfId="7" applyFont="1" applyFill="1" applyBorder="1" applyAlignment="1">
      <alignment horizontal="left" vertical="center" wrapText="1"/>
    </xf>
    <xf numFmtId="3" fontId="1" fillId="0" borderId="23" xfId="2" applyNumberFormat="1" applyFont="1" applyFill="1" applyBorder="1" applyAlignment="1">
      <alignment vertical="center"/>
    </xf>
    <xf numFmtId="3" fontId="1" fillId="0" borderId="28" xfId="2" applyNumberFormat="1" applyFont="1" applyFill="1" applyBorder="1" applyAlignment="1">
      <alignment vertical="center"/>
    </xf>
    <xf numFmtId="3" fontId="1" fillId="0" borderId="61" xfId="2" applyNumberFormat="1" applyFont="1" applyFill="1" applyBorder="1" applyAlignment="1">
      <alignment horizontal="right" vertical="center"/>
    </xf>
    <xf numFmtId="3" fontId="1" fillId="0" borderId="61" xfId="2" applyNumberFormat="1" applyFont="1" applyFill="1" applyBorder="1" applyAlignment="1">
      <alignment vertical="center"/>
    </xf>
    <xf numFmtId="3" fontId="1" fillId="0" borderId="62" xfId="2" applyNumberFormat="1" applyFont="1" applyFill="1" applyBorder="1" applyAlignment="1">
      <alignment vertical="center"/>
    </xf>
    <xf numFmtId="165" fontId="1" fillId="0" borderId="61" xfId="3" applyNumberFormat="1" applyFont="1" applyFill="1" applyBorder="1" applyAlignment="1">
      <alignment vertical="center"/>
    </xf>
    <xf numFmtId="49" fontId="1" fillId="0" borderId="17" xfId="2" applyNumberFormat="1" applyFont="1" applyFill="1" applyBorder="1" applyAlignment="1">
      <alignment horizontal="center" vertical="center"/>
    </xf>
    <xf numFmtId="49" fontId="1" fillId="0" borderId="28" xfId="2" applyNumberFormat="1" applyFont="1" applyFill="1" applyBorder="1" applyAlignment="1">
      <alignment horizontal="center" vertical="center"/>
    </xf>
    <xf numFmtId="49" fontId="1" fillId="0" borderId="24" xfId="2" applyNumberFormat="1" applyFont="1" applyFill="1" applyBorder="1" applyAlignment="1">
      <alignment horizontal="center" vertical="center"/>
    </xf>
    <xf numFmtId="49" fontId="4" fillId="0" borderId="22" xfId="2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right" vertical="center"/>
    </xf>
    <xf numFmtId="0" fontId="0" fillId="0" borderId="28" xfId="2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 wrapText="1"/>
    </xf>
    <xf numFmtId="3" fontId="0" fillId="0" borderId="23" xfId="2" applyNumberFormat="1" applyFont="1" applyFill="1" applyBorder="1" applyAlignment="1">
      <alignment vertical="center"/>
    </xf>
    <xf numFmtId="3" fontId="0" fillId="0" borderId="28" xfId="2" applyNumberFormat="1" applyFont="1" applyFill="1" applyBorder="1" applyAlignment="1">
      <alignment vertical="center"/>
    </xf>
    <xf numFmtId="3" fontId="0" fillId="0" borderId="61" xfId="2" applyNumberFormat="1" applyFont="1" applyFill="1" applyBorder="1" applyAlignment="1">
      <alignment horizontal="right" vertical="center"/>
    </xf>
    <xf numFmtId="3" fontId="0" fillId="0" borderId="61" xfId="2" applyNumberFormat="1" applyFont="1" applyFill="1" applyBorder="1" applyAlignment="1">
      <alignment vertical="center"/>
    </xf>
    <xf numFmtId="3" fontId="0" fillId="0" borderId="62" xfId="2" applyNumberFormat="1" applyFont="1" applyFill="1" applyBorder="1" applyAlignment="1">
      <alignment vertical="center"/>
    </xf>
    <xf numFmtId="165" fontId="0" fillId="0" borderId="46" xfId="3" applyNumberFormat="1" applyFont="1" applyFill="1" applyBorder="1" applyAlignment="1">
      <alignment vertical="center"/>
    </xf>
    <xf numFmtId="49" fontId="0" fillId="0" borderId="17" xfId="2" applyNumberFormat="1" applyFont="1" applyFill="1" applyBorder="1" applyAlignment="1">
      <alignment horizontal="center" vertical="center"/>
    </xf>
    <xf numFmtId="49" fontId="0" fillId="0" borderId="28" xfId="2" applyNumberFormat="1" applyFont="1" applyFill="1" applyBorder="1" applyAlignment="1">
      <alignment horizontal="center" vertical="center" wrapText="1"/>
    </xf>
    <xf numFmtId="49" fontId="0" fillId="0" borderId="24" xfId="2" applyNumberFormat="1" applyFont="1" applyFill="1" applyBorder="1" applyAlignment="1">
      <alignment horizontal="center" vertical="center"/>
    </xf>
    <xf numFmtId="0" fontId="4" fillId="0" borderId="20" xfId="7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3" fontId="4" fillId="0" borderId="20" xfId="2" applyNumberFormat="1" applyFont="1" applyFill="1" applyBorder="1" applyAlignment="1">
      <alignment vertical="center"/>
    </xf>
    <xf numFmtId="165" fontId="4" fillId="0" borderId="46" xfId="3" applyNumberFormat="1" applyFont="1" applyFill="1" applyBorder="1" applyAlignment="1">
      <alignment vertical="center"/>
    </xf>
    <xf numFmtId="49" fontId="4" fillId="0" borderId="23" xfId="2" applyNumberFormat="1" applyFont="1" applyFill="1" applyBorder="1" applyAlignment="1">
      <alignment horizontal="center" vertical="center"/>
    </xf>
    <xf numFmtId="49" fontId="4" fillId="0" borderId="20" xfId="2" applyNumberFormat="1" applyFont="1" applyFill="1" applyBorder="1" applyAlignment="1">
      <alignment horizontal="center" vertical="center"/>
    </xf>
    <xf numFmtId="49" fontId="4" fillId="0" borderId="21" xfId="2" applyNumberFormat="1" applyFont="1" applyFill="1" applyBorder="1" applyAlignment="1">
      <alignment horizontal="center" vertical="center"/>
    </xf>
    <xf numFmtId="0" fontId="7" fillId="0" borderId="26" xfId="7" applyNumberFormat="1" applyFont="1" applyFill="1" applyBorder="1" applyAlignment="1">
      <alignment horizontal="right" vertical="center"/>
    </xf>
    <xf numFmtId="0" fontId="1" fillId="0" borderId="20" xfId="7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7" fillId="0" borderId="46" xfId="7" applyFont="1" applyFill="1" applyBorder="1" applyAlignment="1">
      <alignment horizontal="left" vertical="center" wrapText="1"/>
    </xf>
    <xf numFmtId="3" fontId="1" fillId="0" borderId="20" xfId="2" applyNumberFormat="1" applyFont="1" applyFill="1" applyBorder="1" applyAlignment="1">
      <alignment vertical="center"/>
    </xf>
    <xf numFmtId="3" fontId="1" fillId="0" borderId="46" xfId="2" applyNumberFormat="1" applyFont="1" applyFill="1" applyBorder="1" applyAlignment="1">
      <alignment horizontal="right" vertical="center"/>
    </xf>
    <xf numFmtId="3" fontId="1" fillId="0" borderId="46" xfId="2" applyNumberFormat="1" applyFont="1" applyFill="1" applyBorder="1" applyAlignment="1">
      <alignment vertical="center"/>
    </xf>
    <xf numFmtId="3" fontId="1" fillId="0" borderId="22" xfId="2" applyNumberFormat="1" applyFont="1" applyFill="1" applyBorder="1" applyAlignment="1">
      <alignment vertical="center"/>
    </xf>
    <xf numFmtId="165" fontId="1" fillId="0" borderId="46" xfId="3" applyNumberFormat="1" applyFont="1" applyFill="1" applyBorder="1" applyAlignment="1">
      <alignment vertical="center"/>
    </xf>
    <xf numFmtId="49" fontId="1" fillId="0" borderId="23" xfId="2" applyNumberFormat="1" applyFont="1" applyFill="1" applyBorder="1" applyAlignment="1">
      <alignment horizontal="center" vertical="center"/>
    </xf>
    <xf numFmtId="49" fontId="1" fillId="0" borderId="20" xfId="2" applyNumberFormat="1" applyFont="1" applyFill="1" applyBorder="1" applyAlignment="1">
      <alignment horizontal="center" vertical="center"/>
    </xf>
    <xf numFmtId="49" fontId="1" fillId="0" borderId="21" xfId="2" applyNumberFormat="1" applyFont="1" applyFill="1" applyBorder="1" applyAlignment="1">
      <alignment horizontal="center" vertical="center"/>
    </xf>
    <xf numFmtId="0" fontId="7" fillId="0" borderId="22" xfId="7" applyNumberFormat="1" applyFont="1" applyFill="1" applyBorder="1" applyAlignment="1">
      <alignment horizontal="left" vertical="center" wrapText="1" shrinkToFit="1"/>
    </xf>
    <xf numFmtId="0" fontId="7" fillId="0" borderId="20" xfId="7" applyNumberFormat="1" applyFont="1" applyFill="1" applyBorder="1" applyAlignment="1">
      <alignment horizontal="center" vertical="center"/>
    </xf>
    <xf numFmtId="0" fontId="7" fillId="0" borderId="46" xfId="7" applyNumberFormat="1" applyFont="1" applyFill="1" applyBorder="1" applyAlignment="1">
      <alignment horizontal="left" vertical="center" wrapText="1"/>
    </xf>
    <xf numFmtId="3" fontId="7" fillId="0" borderId="20" xfId="7" applyNumberFormat="1" applyFont="1" applyFill="1" applyBorder="1" applyAlignment="1">
      <alignment horizontal="right" vertical="center"/>
    </xf>
    <xf numFmtId="3" fontId="7" fillId="0" borderId="46" xfId="7" applyNumberFormat="1" applyFont="1" applyFill="1" applyBorder="1" applyAlignment="1">
      <alignment horizontal="right" vertical="center"/>
    </xf>
    <xf numFmtId="3" fontId="7" fillId="0" borderId="22" xfId="7" applyNumberFormat="1" applyFont="1" applyFill="1" applyBorder="1" applyAlignment="1">
      <alignment horizontal="right" vertical="center"/>
    </xf>
    <xf numFmtId="3" fontId="4" fillId="0" borderId="20" xfId="1" applyNumberFormat="1" applyFont="1" applyFill="1" applyBorder="1" applyAlignment="1">
      <alignment vertical="center"/>
    </xf>
    <xf numFmtId="17" fontId="7" fillId="0" borderId="23" xfId="7" applyNumberFormat="1" applyFont="1" applyFill="1" applyBorder="1" applyAlignment="1">
      <alignment horizontal="center" vertical="center"/>
    </xf>
    <xf numFmtId="0" fontId="4" fillId="0" borderId="40" xfId="7" applyFont="1" applyFill="1" applyBorder="1"/>
    <xf numFmtId="0" fontId="4" fillId="0" borderId="15" xfId="7" applyNumberFormat="1" applyFont="1" applyFill="1" applyBorder="1" applyAlignment="1">
      <alignment horizontal="right" vertical="center"/>
    </xf>
    <xf numFmtId="0" fontId="4" fillId="0" borderId="28" xfId="7" applyNumberFormat="1" applyFont="1" applyFill="1" applyBorder="1" applyAlignment="1">
      <alignment horizontal="center" vertical="center"/>
    </xf>
    <xf numFmtId="0" fontId="4" fillId="0" borderId="61" xfId="7" applyNumberFormat="1" applyFont="1" applyFill="1" applyBorder="1" applyAlignment="1">
      <alignment horizontal="left" vertical="center" wrapText="1"/>
    </xf>
    <xf numFmtId="3" fontId="4" fillId="0" borderId="17" xfId="2" applyNumberFormat="1" applyFont="1" applyFill="1" applyBorder="1" applyAlignment="1">
      <alignment vertical="center"/>
    </xf>
    <xf numFmtId="3" fontId="4" fillId="0" borderId="28" xfId="7" applyNumberFormat="1" applyFont="1" applyFill="1" applyBorder="1" applyAlignment="1">
      <alignment horizontal="right" vertical="center"/>
    </xf>
    <xf numFmtId="3" fontId="4" fillId="0" borderId="61" xfId="7" applyNumberFormat="1" applyFont="1" applyFill="1" applyBorder="1" applyAlignment="1">
      <alignment horizontal="right" vertical="center"/>
    </xf>
    <xf numFmtId="3" fontId="4" fillId="0" borderId="62" xfId="7" applyNumberFormat="1" applyFont="1" applyFill="1" applyBorder="1" applyAlignment="1">
      <alignment horizontal="right" vertical="center"/>
    </xf>
    <xf numFmtId="3" fontId="7" fillId="0" borderId="28" xfId="6" applyNumberFormat="1" applyFont="1" applyBorder="1" applyAlignment="1">
      <alignment horizontal="right" vertical="center"/>
    </xf>
    <xf numFmtId="17" fontId="4" fillId="0" borderId="17" xfId="7" applyNumberFormat="1" applyFont="1" applyFill="1" applyBorder="1" applyAlignment="1">
      <alignment horizontal="center" vertical="center"/>
    </xf>
    <xf numFmtId="0" fontId="4" fillId="0" borderId="18" xfId="7" applyFont="1" applyFill="1" applyBorder="1" applyAlignment="1">
      <alignment horizontal="left" vertical="center" wrapText="1"/>
    </xf>
    <xf numFmtId="0" fontId="4" fillId="0" borderId="62" xfId="7" applyNumberFormat="1" applyFont="1" applyFill="1" applyBorder="1" applyAlignment="1">
      <alignment horizontal="left" vertical="center" wrapText="1"/>
    </xf>
    <xf numFmtId="0" fontId="4" fillId="0" borderId="0" xfId="7" applyFont="1" applyFill="1" applyBorder="1" applyAlignment="1">
      <alignment vertical="center"/>
    </xf>
    <xf numFmtId="0" fontId="4" fillId="0" borderId="0" xfId="7" applyFont="1" applyFill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3" fontId="4" fillId="0" borderId="20" xfId="7" applyNumberFormat="1" applyFont="1" applyFill="1" applyBorder="1" applyAlignment="1">
      <alignment horizontal="right" vertical="center"/>
    </xf>
    <xf numFmtId="3" fontId="4" fillId="0" borderId="46" xfId="7" applyNumberFormat="1" applyFont="1" applyFill="1" applyBorder="1" applyAlignment="1">
      <alignment horizontal="right" vertical="center"/>
    </xf>
    <xf numFmtId="3" fontId="4" fillId="0" borderId="22" xfId="7" applyNumberFormat="1" applyFont="1" applyFill="1" applyBorder="1" applyAlignment="1">
      <alignment horizontal="right" vertical="center"/>
    </xf>
    <xf numFmtId="0" fontId="4" fillId="0" borderId="40" xfId="7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left" vertical="center" wrapText="1"/>
    </xf>
    <xf numFmtId="49" fontId="4" fillId="0" borderId="17" xfId="7" applyNumberFormat="1" applyFont="1" applyFill="1" applyBorder="1" applyAlignment="1">
      <alignment horizontal="center" vertical="center"/>
    </xf>
    <xf numFmtId="49" fontId="4" fillId="0" borderId="28" xfId="7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</xf>
    <xf numFmtId="0" fontId="5" fillId="0" borderId="40" xfId="7" applyFont="1" applyFill="1" applyBorder="1" applyAlignment="1">
      <alignment vertical="center"/>
    </xf>
    <xf numFmtId="165" fontId="4" fillId="0" borderId="61" xfId="3" applyNumberFormat="1" applyFont="1" applyFill="1" applyBorder="1" applyAlignment="1">
      <alignment horizontal="right" vertical="center"/>
    </xf>
    <xf numFmtId="0" fontId="4" fillId="0" borderId="24" xfId="2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20" xfId="0" applyFont="1" applyFill="1" applyBorder="1" applyAlignment="1">
      <alignment horizontal="center" vertical="center"/>
    </xf>
    <xf numFmtId="0" fontId="0" fillId="0" borderId="46" xfId="2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3" fontId="0" fillId="0" borderId="46" xfId="8" applyNumberFormat="1" applyFont="1" applyFill="1" applyBorder="1" applyAlignment="1">
      <alignment horizontal="right" vertical="center"/>
    </xf>
    <xf numFmtId="165" fontId="0" fillId="0" borderId="46" xfId="3" applyNumberFormat="1" applyFont="1" applyFill="1" applyBorder="1" applyAlignment="1">
      <alignment horizontal="right" vertical="center"/>
    </xf>
    <xf numFmtId="49" fontId="0" fillId="0" borderId="46" xfId="2" applyNumberFormat="1" applyFont="1" applyFill="1" applyBorder="1" applyAlignment="1">
      <alignment horizontal="center" vertical="center"/>
    </xf>
    <xf numFmtId="3" fontId="0" fillId="0" borderId="22" xfId="9" applyNumberFormat="1" applyFont="1" applyFill="1" applyBorder="1" applyAlignment="1">
      <alignment horizontal="left" vertical="center" wrapText="1"/>
    </xf>
    <xf numFmtId="0" fontId="0" fillId="0" borderId="40" xfId="0" applyFont="1" applyFill="1" applyBorder="1"/>
    <xf numFmtId="0" fontId="7" fillId="0" borderId="17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61" xfId="2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3" fontId="0" fillId="0" borderId="17" xfId="2" applyNumberFormat="1" applyFont="1" applyFill="1" applyBorder="1" applyAlignment="1">
      <alignment vertical="center"/>
    </xf>
    <xf numFmtId="3" fontId="0" fillId="0" borderId="61" xfId="8" applyNumberFormat="1" applyFont="1" applyFill="1" applyBorder="1" applyAlignment="1">
      <alignment horizontal="right" vertical="center"/>
    </xf>
    <xf numFmtId="165" fontId="0" fillId="0" borderId="61" xfId="3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3" fontId="0" fillId="0" borderId="15" xfId="2" applyNumberFormat="1" applyFont="1" applyFill="1" applyBorder="1" applyAlignment="1">
      <alignment vertical="center"/>
    </xf>
    <xf numFmtId="3" fontId="0" fillId="0" borderId="61" xfId="7" applyNumberFormat="1" applyFon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49" fontId="0" fillId="0" borderId="65" xfId="0" applyNumberFormat="1" applyFont="1" applyFill="1" applyBorder="1" applyAlignment="1">
      <alignment horizontal="center" vertical="center"/>
    </xf>
    <xf numFmtId="3" fontId="0" fillId="0" borderId="62" xfId="9" applyNumberFormat="1" applyFont="1" applyFill="1" applyBorder="1" applyAlignment="1">
      <alignment horizontal="left" vertical="center" wrapText="1"/>
    </xf>
    <xf numFmtId="0" fontId="0" fillId="0" borderId="66" xfId="0" applyNumberFormat="1" applyFont="1" applyFill="1" applyBorder="1" applyAlignment="1">
      <alignment horizontal="right" vertical="center"/>
    </xf>
    <xf numFmtId="0" fontId="0" fillId="0" borderId="67" xfId="0" applyNumberFormat="1" applyFont="1" applyFill="1" applyBorder="1" applyAlignment="1">
      <alignment horizontal="center" vertical="center"/>
    </xf>
    <xf numFmtId="0" fontId="0" fillId="0" borderId="67" xfId="2" applyFont="1" applyFill="1" applyBorder="1" applyAlignment="1">
      <alignment horizontal="center" vertical="center"/>
    </xf>
    <xf numFmtId="4" fontId="0" fillId="0" borderId="68" xfId="6" applyNumberFormat="1" applyFont="1" applyFill="1" applyBorder="1" applyAlignment="1">
      <alignment vertical="center" wrapText="1"/>
    </xf>
    <xf numFmtId="3" fontId="0" fillId="0" borderId="7" xfId="2" applyNumberFormat="1" applyFont="1" applyFill="1" applyBorder="1" applyAlignment="1">
      <alignment vertical="center"/>
    </xf>
    <xf numFmtId="3" fontId="0" fillId="0" borderId="69" xfId="7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7" fillId="0" borderId="67" xfId="6" applyNumberFormat="1" applyFont="1" applyBorder="1" applyAlignment="1">
      <alignment horizontal="right" vertical="center"/>
    </xf>
    <xf numFmtId="3" fontId="4" fillId="0" borderId="67" xfId="1" applyNumberFormat="1" applyFont="1" applyFill="1" applyBorder="1" applyAlignment="1">
      <alignment vertical="center"/>
    </xf>
    <xf numFmtId="165" fontId="0" fillId="0" borderId="69" xfId="3" applyNumberFormat="1" applyFont="1" applyFill="1" applyBorder="1" applyAlignment="1">
      <alignment horizontal="right" vertical="center"/>
    </xf>
    <xf numFmtId="49" fontId="0" fillId="0" borderId="66" xfId="2" applyNumberFormat="1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17" fontId="0" fillId="0" borderId="67" xfId="0" applyNumberFormat="1" applyFont="1" applyFill="1" applyBorder="1" applyAlignment="1">
      <alignment horizontal="center" vertical="center"/>
    </xf>
    <xf numFmtId="49" fontId="0" fillId="0" borderId="68" xfId="2" applyNumberFormat="1" applyFont="1" applyFill="1" applyBorder="1" applyAlignment="1">
      <alignment horizontal="center" vertical="center"/>
    </xf>
    <xf numFmtId="0" fontId="0" fillId="0" borderId="8" xfId="7" applyNumberFormat="1" applyFont="1" applyFill="1" applyBorder="1" applyAlignment="1">
      <alignment horizontal="left" vertical="center" wrapText="1"/>
    </xf>
    <xf numFmtId="0" fontId="0" fillId="0" borderId="70" xfId="0" applyFont="1" applyFill="1" applyBorder="1"/>
    <xf numFmtId="3" fontId="5" fillId="4" borderId="30" xfId="3" applyNumberFormat="1" applyFont="1" applyFill="1" applyBorder="1" applyAlignment="1">
      <alignment vertical="center"/>
    </xf>
    <xf numFmtId="3" fontId="5" fillId="4" borderId="53" xfId="3" applyNumberFormat="1" applyFont="1" applyFill="1" applyBorder="1" applyAlignment="1">
      <alignment vertical="center"/>
    </xf>
    <xf numFmtId="3" fontId="5" fillId="4" borderId="9" xfId="3" applyNumberFormat="1" applyFont="1" applyFill="1" applyBorder="1" applyAlignment="1">
      <alignment vertical="center"/>
    </xf>
    <xf numFmtId="3" fontId="5" fillId="4" borderId="52" xfId="3" applyNumberFormat="1" applyFont="1" applyFill="1" applyBorder="1" applyAlignment="1">
      <alignment vertical="center"/>
    </xf>
    <xf numFmtId="165" fontId="5" fillId="4" borderId="53" xfId="3" applyNumberFormat="1" applyFont="1" applyFill="1" applyBorder="1" applyAlignment="1">
      <alignment vertical="center"/>
    </xf>
    <xf numFmtId="49" fontId="4" fillId="4" borderId="25" xfId="2" applyNumberFormat="1" applyFont="1" applyFill="1" applyBorder="1" applyAlignment="1">
      <alignment horizontal="center" vertical="center"/>
    </xf>
    <xf numFmtId="49" fontId="4" fillId="4" borderId="52" xfId="2" applyNumberFormat="1" applyFont="1" applyFill="1" applyBorder="1" applyAlignment="1">
      <alignment horizontal="center" vertical="center"/>
    </xf>
    <xf numFmtId="49" fontId="4" fillId="4" borderId="54" xfId="2" applyNumberFormat="1" applyFont="1" applyFill="1" applyBorder="1" applyAlignment="1">
      <alignment horizontal="center" vertical="center"/>
    </xf>
    <xf numFmtId="49" fontId="4" fillId="4" borderId="9" xfId="2" applyNumberFormat="1" applyFont="1" applyFill="1" applyBorder="1" applyAlignment="1">
      <alignment horizontal="left" vertical="center" wrapText="1"/>
    </xf>
    <xf numFmtId="0" fontId="4" fillId="0" borderId="61" xfId="2" applyFont="1" applyFill="1" applyBorder="1" applyAlignment="1">
      <alignment horizontal="center" vertical="center"/>
    </xf>
    <xf numFmtId="4" fontId="4" fillId="0" borderId="61" xfId="0" applyNumberFormat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right" vertical="center"/>
    </xf>
    <xf numFmtId="0" fontId="4" fillId="0" borderId="46" xfId="2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40" xfId="0" applyFont="1" applyFill="1" applyBorder="1"/>
    <xf numFmtId="4" fontId="4" fillId="0" borderId="24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20" xfId="2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47" xfId="0" applyFont="1" applyFill="1" applyBorder="1"/>
    <xf numFmtId="4" fontId="0" fillId="0" borderId="46" xfId="0" applyNumberFormat="1" applyFont="1" applyFill="1" applyBorder="1" applyAlignment="1">
      <alignment horizontal="left" vertical="center"/>
    </xf>
    <xf numFmtId="49" fontId="0" fillId="0" borderId="26" xfId="2" applyNumberFormat="1" applyFont="1" applyFill="1" applyBorder="1" applyAlignment="1">
      <alignment horizontal="center" vertical="center"/>
    </xf>
    <xf numFmtId="49" fontId="0" fillId="0" borderId="15" xfId="2" applyNumberFormat="1" applyFont="1" applyFill="1" applyBorder="1" applyAlignment="1">
      <alignment horizontal="center" vertical="center"/>
    </xf>
    <xf numFmtId="49" fontId="0" fillId="0" borderId="28" xfId="2" applyNumberFormat="1" applyFont="1" applyFill="1" applyBorder="1" applyAlignment="1">
      <alignment horizontal="center" vertical="center"/>
    </xf>
    <xf numFmtId="0" fontId="4" fillId="0" borderId="17" xfId="7" applyFont="1" applyFill="1" applyBorder="1" applyAlignment="1">
      <alignment horizontal="right" vertical="center"/>
    </xf>
    <xf numFmtId="4" fontId="4" fillId="0" borderId="61" xfId="7" applyNumberFormat="1" applyFont="1" applyFill="1" applyBorder="1" applyAlignment="1">
      <alignment horizontal="left" vertical="center"/>
    </xf>
    <xf numFmtId="49" fontId="4" fillId="0" borderId="15" xfId="2" applyNumberFormat="1" applyFont="1" applyFill="1" applyBorder="1" applyAlignment="1">
      <alignment horizontal="center" vertical="center"/>
    </xf>
    <xf numFmtId="165" fontId="0" fillId="0" borderId="61" xfId="3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61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46" xfId="0" applyNumberFormat="1" applyFont="1" applyFill="1" applyBorder="1" applyAlignment="1">
      <alignment horizontal="left" vertical="center"/>
    </xf>
    <xf numFmtId="49" fontId="0" fillId="0" borderId="19" xfId="2" applyNumberFormat="1" applyFont="1" applyFill="1" applyBorder="1" applyAlignment="1">
      <alignment horizontal="center" vertical="center"/>
    </xf>
    <xf numFmtId="0" fontId="4" fillId="0" borderId="26" xfId="7" applyFont="1" applyFill="1" applyBorder="1" applyAlignment="1">
      <alignment horizontal="right" vertical="center"/>
    </xf>
    <xf numFmtId="0" fontId="4" fillId="0" borderId="46" xfId="7" applyNumberFormat="1" applyFont="1" applyFill="1" applyBorder="1" applyAlignment="1">
      <alignment horizontal="left" vertical="center"/>
    </xf>
    <xf numFmtId="49" fontId="4" fillId="0" borderId="19" xfId="2" applyNumberFormat="1" applyFont="1" applyFill="1" applyBorder="1" applyAlignment="1">
      <alignment horizontal="center" vertical="center" wrapText="1" shrinkToFit="1"/>
    </xf>
    <xf numFmtId="0" fontId="4" fillId="0" borderId="23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4" fillId="0" borderId="22" xfId="7" applyNumberFormat="1" applyFont="1" applyFill="1" applyBorder="1" applyAlignment="1">
      <alignment horizontal="left" vertical="center"/>
    </xf>
    <xf numFmtId="0" fontId="7" fillId="0" borderId="46" xfId="7" applyNumberFormat="1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horizontal="left" vertical="center" wrapText="1"/>
    </xf>
    <xf numFmtId="3" fontId="1" fillId="0" borderId="26" xfId="2" applyNumberFormat="1" applyFont="1" applyFill="1" applyBorder="1" applyAlignment="1">
      <alignment vertical="center"/>
    </xf>
    <xf numFmtId="165" fontId="7" fillId="0" borderId="46" xfId="7" applyNumberFormat="1" applyFont="1" applyFill="1" applyBorder="1" applyAlignment="1">
      <alignment horizontal="right" vertical="center"/>
    </xf>
    <xf numFmtId="0" fontId="7" fillId="0" borderId="19" xfId="7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65" fontId="0" fillId="0" borderId="46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24" xfId="11" applyFont="1" applyFill="1" applyBorder="1" applyAlignment="1">
      <alignment vertical="center" wrapText="1"/>
    </xf>
    <xf numFmtId="165" fontId="0" fillId="0" borderId="61" xfId="0" applyNumberFormat="1" applyFont="1" applyFill="1" applyBorder="1" applyAlignment="1">
      <alignment horizontal="right" vertical="center"/>
    </xf>
    <xf numFmtId="49" fontId="0" fillId="0" borderId="61" xfId="2" applyNumberFormat="1" applyFont="1" applyFill="1" applyBorder="1" applyAlignment="1">
      <alignment horizontal="center" vertical="center"/>
    </xf>
    <xf numFmtId="49" fontId="0" fillId="0" borderId="62" xfId="2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49" fontId="15" fillId="0" borderId="15" xfId="2" applyNumberFormat="1" applyFont="1" applyFill="1" applyBorder="1" applyAlignment="1">
      <alignment horizontal="center" vertical="center"/>
    </xf>
    <xf numFmtId="49" fontId="0" fillId="0" borderId="27" xfId="2" applyNumberFormat="1" applyFont="1" applyFill="1" applyBorder="1" applyAlignment="1">
      <alignment horizontal="center" vertical="center"/>
    </xf>
    <xf numFmtId="0" fontId="0" fillId="0" borderId="21" xfId="11" applyFont="1" applyFill="1" applyBorder="1" applyAlignment="1">
      <alignment vertical="center" wrapText="1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vertical="center" wrapText="1"/>
      <protection locked="0"/>
    </xf>
    <xf numFmtId="0" fontId="7" fillId="0" borderId="66" xfId="0" applyNumberFormat="1" applyFont="1" applyFill="1" applyBorder="1" applyAlignment="1">
      <alignment horizontal="right" vertical="center"/>
    </xf>
    <xf numFmtId="0" fontId="7" fillId="0" borderId="67" xfId="0" applyNumberFormat="1" applyFont="1" applyFill="1" applyBorder="1" applyAlignment="1">
      <alignment horizontal="center" vertical="center"/>
    </xf>
    <xf numFmtId="0" fontId="1" fillId="0" borderId="67" xfId="2" applyFont="1" applyFill="1" applyBorder="1" applyAlignment="1">
      <alignment horizontal="center" vertical="center"/>
    </xf>
    <xf numFmtId="0" fontId="0" fillId="0" borderId="68" xfId="11" applyFont="1" applyFill="1" applyBorder="1" applyAlignment="1">
      <alignment vertical="center" wrapText="1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69" xfId="0" applyNumberFormat="1" applyFont="1" applyFill="1" applyBorder="1" applyAlignment="1">
      <alignment horizontal="right" vertical="center"/>
    </xf>
    <xf numFmtId="165" fontId="0" fillId="0" borderId="69" xfId="0" applyNumberFormat="1" applyFont="1" applyFill="1" applyBorder="1" applyAlignment="1">
      <alignment horizontal="right" vertical="center"/>
    </xf>
    <xf numFmtId="49" fontId="0" fillId="0" borderId="72" xfId="2" applyNumberFormat="1" applyFont="1" applyFill="1" applyBorder="1" applyAlignment="1">
      <alignment horizontal="center" vertical="center"/>
    </xf>
    <xf numFmtId="0" fontId="4" fillId="0" borderId="73" xfId="7" applyFont="1" applyFill="1" applyBorder="1" applyAlignment="1">
      <alignment horizontal="right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32" xfId="7" applyFont="1" applyFill="1" applyBorder="1" applyAlignment="1">
      <alignment vertical="center"/>
    </xf>
    <xf numFmtId="3" fontId="4" fillId="0" borderId="31" xfId="2" applyNumberFormat="1" applyFont="1" applyFill="1" applyBorder="1" applyAlignment="1">
      <alignment vertical="center"/>
    </xf>
    <xf numFmtId="3" fontId="4" fillId="0" borderId="43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3" fontId="7" fillId="0" borderId="44" xfId="6" applyNumberFormat="1" applyFont="1" applyBorder="1" applyAlignment="1">
      <alignment horizontal="right" vertical="center"/>
    </xf>
    <xf numFmtId="3" fontId="4" fillId="0" borderId="44" xfId="1" applyNumberFormat="1" applyFont="1" applyFill="1" applyBorder="1" applyAlignment="1">
      <alignment vertical="center"/>
    </xf>
    <xf numFmtId="165" fontId="4" fillId="0" borderId="43" xfId="3" applyNumberFormat="1" applyFont="1" applyFill="1" applyBorder="1" applyAlignment="1">
      <alignment vertical="center"/>
    </xf>
    <xf numFmtId="49" fontId="4" fillId="0" borderId="73" xfId="2" applyNumberFormat="1" applyFont="1" applyFill="1" applyBorder="1" applyAlignment="1">
      <alignment horizontal="center" vertical="center"/>
    </xf>
    <xf numFmtId="49" fontId="4" fillId="0" borderId="44" xfId="2" applyNumberFormat="1" applyFont="1" applyFill="1" applyBorder="1" applyAlignment="1">
      <alignment horizontal="center" vertical="center"/>
    </xf>
    <xf numFmtId="49" fontId="4" fillId="0" borderId="32" xfId="2" applyNumberFormat="1" applyFont="1" applyFill="1" applyBorder="1" applyAlignment="1">
      <alignment horizontal="center" vertical="center"/>
    </xf>
    <xf numFmtId="0" fontId="4" fillId="0" borderId="40" xfId="7" applyFont="1" applyBorder="1"/>
    <xf numFmtId="0" fontId="4" fillId="0" borderId="24" xfId="7" applyFont="1" applyFill="1" applyBorder="1" applyAlignment="1">
      <alignment vertical="center" wrapText="1"/>
    </xf>
    <xf numFmtId="3" fontId="0" fillId="0" borderId="20" xfId="1" applyNumberFormat="1" applyFont="1" applyFill="1" applyBorder="1" applyAlignment="1">
      <alignment vertical="center"/>
    </xf>
    <xf numFmtId="0" fontId="0" fillId="0" borderId="47" xfId="0" applyFont="1" applyBorder="1"/>
    <xf numFmtId="0" fontId="0" fillId="0" borderId="25" xfId="0" applyFont="1" applyFill="1" applyBorder="1" applyAlignment="1">
      <alignment horizontal="right" vertical="center"/>
    </xf>
    <xf numFmtId="0" fontId="0" fillId="0" borderId="52" xfId="2" applyFont="1" applyFill="1" applyBorder="1" applyAlignment="1">
      <alignment horizontal="center" vertical="center"/>
    </xf>
    <xf numFmtId="0" fontId="0" fillId="0" borderId="52" xfId="2" applyFont="1" applyFill="1" applyBorder="1" applyAlignment="1">
      <alignment horizontal="left" vertical="center"/>
    </xf>
    <xf numFmtId="3" fontId="0" fillId="0" borderId="30" xfId="2" applyNumberFormat="1" applyFont="1" applyFill="1" applyBorder="1" applyAlignment="1">
      <alignment vertical="center"/>
    </xf>
    <xf numFmtId="3" fontId="0" fillId="0" borderId="53" xfId="2" applyNumberFormat="1" applyFont="1" applyFill="1" applyBorder="1" applyAlignment="1">
      <alignment vertical="center"/>
    </xf>
    <xf numFmtId="3" fontId="0" fillId="0" borderId="9" xfId="2" applyNumberFormat="1" applyFont="1" applyFill="1" applyBorder="1" applyAlignment="1">
      <alignment vertical="center"/>
    </xf>
    <xf numFmtId="3" fontId="0" fillId="0" borderId="52" xfId="1" applyNumberFormat="1" applyFont="1" applyFill="1" applyBorder="1" applyAlignment="1">
      <alignment vertical="center"/>
    </xf>
    <xf numFmtId="165" fontId="0" fillId="0" borderId="53" xfId="3" applyNumberFormat="1" applyFont="1" applyFill="1" applyBorder="1" applyAlignment="1">
      <alignment horizontal="right" vertical="center"/>
    </xf>
    <xf numFmtId="49" fontId="0" fillId="0" borderId="25" xfId="2" applyNumberFormat="1" applyFont="1" applyFill="1" applyBorder="1" applyAlignment="1">
      <alignment horizontal="center" vertical="center"/>
    </xf>
    <xf numFmtId="49" fontId="0" fillId="0" borderId="52" xfId="2" applyNumberFormat="1" applyFont="1" applyFill="1" applyBorder="1" applyAlignment="1">
      <alignment horizontal="center" vertical="center"/>
    </xf>
    <xf numFmtId="49" fontId="0" fillId="0" borderId="54" xfId="2" applyNumberFormat="1" applyFont="1" applyFill="1" applyBorder="1" applyAlignment="1">
      <alignment horizontal="center" vertical="center"/>
    </xf>
    <xf numFmtId="49" fontId="0" fillId="0" borderId="9" xfId="2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0" fontId="4" fillId="0" borderId="2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0" fontId="4" fillId="0" borderId="40" xfId="0" applyFont="1" applyBorder="1"/>
    <xf numFmtId="0" fontId="0" fillId="0" borderId="53" xfId="0" applyFont="1" applyFill="1" applyBorder="1" applyAlignment="1">
      <alignment vertical="center" wrapText="1"/>
    </xf>
    <xf numFmtId="3" fontId="0" fillId="0" borderId="6" xfId="2" applyNumberFormat="1" applyFont="1" applyFill="1" applyBorder="1" applyAlignment="1">
      <alignment vertical="center"/>
    </xf>
    <xf numFmtId="3" fontId="0" fillId="0" borderId="50" xfId="1" applyNumberFormat="1" applyFont="1" applyFill="1" applyBorder="1" applyAlignment="1">
      <alignment vertical="center"/>
    </xf>
    <xf numFmtId="165" fontId="0" fillId="0" borderId="45" xfId="3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3" fontId="0" fillId="0" borderId="50" xfId="2" applyNumberFormat="1" applyFont="1" applyFill="1" applyBorder="1" applyAlignment="1">
      <alignment vertical="center"/>
    </xf>
    <xf numFmtId="3" fontId="0" fillId="0" borderId="45" xfId="2" applyNumberFormat="1" applyFont="1" applyFill="1" applyBorder="1" applyAlignment="1">
      <alignment horizontal="right" vertical="center"/>
    </xf>
    <xf numFmtId="3" fontId="0" fillId="0" borderId="45" xfId="2" applyNumberFormat="1" applyFont="1" applyFill="1" applyBorder="1" applyAlignment="1">
      <alignment vertical="center"/>
    </xf>
    <xf numFmtId="3" fontId="0" fillId="0" borderId="48" xfId="2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horizontal="right" vertical="center"/>
    </xf>
    <xf numFmtId="3" fontId="5" fillId="4" borderId="58" xfId="3" applyNumberFormat="1" applyFont="1" applyFill="1" applyBorder="1" applyAlignment="1">
      <alignment vertical="center"/>
    </xf>
    <xf numFmtId="165" fontId="5" fillId="4" borderId="57" xfId="3" applyNumberFormat="1" applyFont="1" applyFill="1" applyBorder="1" applyAlignment="1">
      <alignment vertical="center"/>
    </xf>
    <xf numFmtId="49" fontId="4" fillId="4" borderId="10" xfId="2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2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49" fontId="0" fillId="0" borderId="73" xfId="2" applyNumberFormat="1" applyFont="1" applyFill="1" applyBorder="1" applyAlignment="1">
      <alignment horizontal="center" vertical="center"/>
    </xf>
    <xf numFmtId="49" fontId="0" fillId="0" borderId="44" xfId="2" applyNumberFormat="1" applyFont="1" applyFill="1" applyBorder="1" applyAlignment="1">
      <alignment horizontal="center" vertical="center"/>
    </xf>
    <xf numFmtId="49" fontId="0" fillId="0" borderId="32" xfId="2" applyNumberFormat="1" applyFont="1" applyFill="1" applyBorder="1" applyAlignment="1">
      <alignment horizontal="center" vertical="center"/>
    </xf>
    <xf numFmtId="3" fontId="0" fillId="0" borderId="16" xfId="9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1" xfId="8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3" fontId="4" fillId="0" borderId="46" xfId="8" applyNumberFormat="1" applyFont="1" applyFill="1" applyBorder="1" applyAlignment="1">
      <alignment horizontal="right" vertical="center"/>
    </xf>
    <xf numFmtId="49" fontId="4" fillId="0" borderId="26" xfId="2" applyNumberFormat="1" applyFont="1" applyFill="1" applyBorder="1" applyAlignment="1">
      <alignment horizontal="center" vertical="center"/>
    </xf>
    <xf numFmtId="49" fontId="4" fillId="0" borderId="46" xfId="2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3" fontId="0" fillId="0" borderId="20" xfId="2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165" fontId="0" fillId="0" borderId="46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4" fontId="4" fillId="0" borderId="46" xfId="0" applyNumberFormat="1" applyFont="1" applyFill="1" applyBorder="1" applyAlignment="1">
      <alignment horizontal="left" vertical="center"/>
    </xf>
    <xf numFmtId="3" fontId="4" fillId="0" borderId="22" xfId="9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horizontal="right" vertical="center" wrapText="1"/>
    </xf>
    <xf numFmtId="164" fontId="0" fillId="0" borderId="61" xfId="0" applyNumberFormat="1" applyFont="1" applyFill="1" applyBorder="1" applyAlignment="1">
      <alignment horizontal="right" vertical="center"/>
    </xf>
    <xf numFmtId="49" fontId="0" fillId="0" borderId="17" xfId="2" applyNumberFormat="1" applyFont="1" applyFill="1" applyBorder="1" applyAlignment="1">
      <alignment horizontal="center" vertical="center" wrapText="1"/>
    </xf>
    <xf numFmtId="49" fontId="0" fillId="0" borderId="65" xfId="2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164" fontId="0" fillId="0" borderId="46" xfId="3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2" xfId="7" applyNumberFormat="1" applyFont="1" applyFill="1" applyBorder="1" applyAlignment="1">
      <alignment horizontal="left" vertical="center" wrapText="1"/>
    </xf>
    <xf numFmtId="0" fontId="4" fillId="0" borderId="21" xfId="11" applyFont="1" applyFill="1" applyBorder="1" applyAlignment="1">
      <alignment vertical="center" wrapText="1"/>
    </xf>
    <xf numFmtId="3" fontId="4" fillId="0" borderId="62" xfId="9" applyNumberFormat="1" applyFont="1" applyFill="1" applyBorder="1" applyAlignment="1">
      <alignment horizontal="left" vertical="center" wrapText="1"/>
    </xf>
    <xf numFmtId="0" fontId="4" fillId="0" borderId="23" xfId="7" applyNumberFormat="1" applyFont="1" applyFill="1" applyBorder="1" applyAlignment="1">
      <alignment horizontal="right" vertical="center"/>
    </xf>
    <xf numFmtId="0" fontId="4" fillId="0" borderId="20" xfId="7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164" fontId="4" fillId="0" borderId="46" xfId="3" applyNumberFormat="1" applyFont="1" applyFill="1" applyBorder="1" applyAlignment="1">
      <alignment vertical="center"/>
    </xf>
    <xf numFmtId="49" fontId="4" fillId="0" borderId="17" xfId="2" applyNumberFormat="1" applyFont="1" applyFill="1" applyBorder="1" applyAlignment="1">
      <alignment horizontal="center" vertical="center" wrapText="1"/>
    </xf>
    <xf numFmtId="0" fontId="4" fillId="0" borderId="20" xfId="7" applyNumberFormat="1" applyFont="1" applyFill="1" applyBorder="1" applyAlignment="1">
      <alignment horizontal="center" vertical="center"/>
    </xf>
    <xf numFmtId="0" fontId="4" fillId="0" borderId="23" xfId="7" applyFont="1" applyFill="1" applyBorder="1" applyAlignment="1">
      <alignment vertical="center"/>
    </xf>
    <xf numFmtId="3" fontId="4" fillId="0" borderId="61" xfId="5" applyNumberFormat="1" applyFont="1" applyFill="1" applyBorder="1" applyAlignment="1">
      <alignment horizontal="right" vertical="center"/>
    </xf>
    <xf numFmtId="49" fontId="4" fillId="0" borderId="24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17" xfId="7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17" xfId="7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3" fontId="1" fillId="0" borderId="15" xfId="2" applyNumberFormat="1" applyFont="1" applyFill="1" applyBorder="1" applyAlignment="1">
      <alignment vertical="center"/>
    </xf>
    <xf numFmtId="3" fontId="1" fillId="0" borderId="61" xfId="5" applyNumberFormat="1" applyFont="1" applyFill="1" applyBorder="1" applyAlignment="1">
      <alignment horizontal="right" vertical="center"/>
    </xf>
    <xf numFmtId="3" fontId="1" fillId="0" borderId="28" xfId="1" applyNumberFormat="1" applyFont="1" applyFill="1" applyBorder="1" applyAlignment="1">
      <alignment vertical="center"/>
    </xf>
    <xf numFmtId="164" fontId="1" fillId="0" borderId="46" xfId="3" applyNumberFormat="1" applyFont="1" applyFill="1" applyBorder="1" applyAlignment="1">
      <alignment vertical="center"/>
    </xf>
    <xf numFmtId="49" fontId="1" fillId="0" borderId="17" xfId="2" applyNumberFormat="1" applyFont="1" applyFill="1" applyBorder="1" applyAlignment="1">
      <alignment horizontal="center" vertical="center" wrapText="1"/>
    </xf>
    <xf numFmtId="49" fontId="1" fillId="0" borderId="28" xfId="2" applyNumberFormat="1" applyFont="1" applyFill="1" applyBorder="1" applyAlignment="1">
      <alignment horizontal="center" vertical="center" wrapText="1"/>
    </xf>
    <xf numFmtId="49" fontId="1" fillId="0" borderId="24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" fillId="0" borderId="40" xfId="2" applyFont="1" applyFill="1" applyBorder="1" applyAlignment="1">
      <alignment vertical="center"/>
    </xf>
    <xf numFmtId="0" fontId="1" fillId="0" borderId="23" xfId="7" applyFont="1" applyFill="1" applyBorder="1" applyAlignment="1">
      <alignment vertical="center"/>
    </xf>
    <xf numFmtId="3" fontId="1" fillId="0" borderId="46" xfId="5" applyNumberFormat="1" applyFont="1" applyFill="1" applyBorder="1" applyAlignment="1">
      <alignment horizontal="right" vertical="center"/>
    </xf>
    <xf numFmtId="3" fontId="1" fillId="0" borderId="20" xfId="1" applyNumberFormat="1" applyFont="1" applyFill="1" applyBorder="1" applyAlignment="1">
      <alignment vertical="center"/>
    </xf>
    <xf numFmtId="49" fontId="1" fillId="0" borderId="23" xfId="2" applyNumberFormat="1" applyFont="1" applyFill="1" applyBorder="1" applyAlignment="1">
      <alignment horizontal="center" vertical="center" wrapText="1"/>
    </xf>
    <xf numFmtId="49" fontId="1" fillId="0" borderId="20" xfId="2" applyNumberFormat="1" applyFont="1" applyFill="1" applyBorder="1" applyAlignment="1">
      <alignment horizontal="center" vertical="center" wrapText="1"/>
    </xf>
    <xf numFmtId="49" fontId="1" fillId="0" borderId="21" xfId="2" applyNumberFormat="1" applyFont="1" applyFill="1" applyBorder="1" applyAlignment="1">
      <alignment horizontal="center" vertical="center" wrapText="1"/>
    </xf>
    <xf numFmtId="49" fontId="1" fillId="0" borderId="62" xfId="2" applyNumberFormat="1" applyFont="1" applyFill="1" applyBorder="1" applyAlignment="1">
      <alignment horizontal="left" vertical="center" wrapText="1"/>
    </xf>
    <xf numFmtId="0" fontId="1" fillId="0" borderId="47" xfId="2" applyFont="1" applyFill="1" applyBorder="1" applyAlignment="1">
      <alignment vertical="center"/>
    </xf>
    <xf numFmtId="0" fontId="1" fillId="0" borderId="23" xfId="7" applyNumberFormat="1" applyFont="1" applyFill="1" applyBorder="1" applyAlignment="1">
      <alignment horizontal="right" vertical="center"/>
    </xf>
    <xf numFmtId="0" fontId="1" fillId="0" borderId="20" xfId="7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3" fontId="1" fillId="0" borderId="61" xfId="7" applyNumberFormat="1" applyFont="1" applyFill="1" applyBorder="1" applyAlignment="1">
      <alignment horizontal="right" vertical="center"/>
    </xf>
    <xf numFmtId="3" fontId="1" fillId="0" borderId="62" xfId="7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3" fontId="1" fillId="0" borderId="28" xfId="7" applyNumberFormat="1" applyFont="1" applyFill="1" applyBorder="1" applyAlignment="1">
      <alignment horizontal="right" vertical="center"/>
    </xf>
    <xf numFmtId="0" fontId="1" fillId="0" borderId="28" xfId="7" applyNumberFormat="1" applyFont="1" applyFill="1" applyBorder="1" applyAlignment="1">
      <alignment horizontal="center" vertical="center"/>
    </xf>
    <xf numFmtId="0" fontId="1" fillId="0" borderId="0" xfId="7" applyFont="1" applyFill="1" applyBorder="1" applyAlignment="1">
      <alignment vertical="center"/>
    </xf>
    <xf numFmtId="0" fontId="1" fillId="0" borderId="40" xfId="7" applyFont="1" applyFill="1" applyBorder="1" applyAlignment="1">
      <alignment vertical="center"/>
    </xf>
    <xf numFmtId="0" fontId="0" fillId="0" borderId="20" xfId="7" applyNumberFormat="1" applyFont="1" applyFill="1" applyBorder="1" applyAlignment="1">
      <alignment horizontal="center" vertical="center"/>
    </xf>
    <xf numFmtId="0" fontId="0" fillId="0" borderId="28" xfId="7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justify" vertical="center"/>
    </xf>
    <xf numFmtId="0" fontId="5" fillId="4" borderId="12" xfId="0" applyFont="1" applyFill="1" applyBorder="1" applyAlignment="1">
      <alignment horizontal="left" vertical="center"/>
    </xf>
    <xf numFmtId="0" fontId="4" fillId="4" borderId="55" xfId="2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vertical="center"/>
    </xf>
    <xf numFmtId="49" fontId="4" fillId="4" borderId="59" xfId="2" applyNumberFormat="1" applyFont="1" applyFill="1" applyBorder="1" applyAlignment="1">
      <alignment horizontal="center" vertical="center"/>
    </xf>
    <xf numFmtId="49" fontId="4" fillId="4" borderId="56" xfId="2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46" xfId="5" applyFont="1" applyFill="1" applyBorder="1" applyAlignment="1">
      <alignment horizontal="left" vertical="center"/>
    </xf>
    <xf numFmtId="0" fontId="0" fillId="0" borderId="46" xfId="5" applyFont="1" applyFill="1" applyBorder="1" applyAlignment="1">
      <alignment horizontal="left" vertical="center"/>
    </xf>
    <xf numFmtId="49" fontId="0" fillId="0" borderId="23" xfId="2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 wrapText="1"/>
    </xf>
    <xf numFmtId="3" fontId="7" fillId="0" borderId="28" xfId="6" applyNumberFormat="1" applyFont="1" applyFill="1" applyBorder="1" applyAlignment="1">
      <alignment horizontal="right" vertical="center"/>
    </xf>
    <xf numFmtId="49" fontId="0" fillId="0" borderId="24" xfId="2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horizontal="left" vertical="center"/>
    </xf>
    <xf numFmtId="0" fontId="7" fillId="0" borderId="24" xfId="8" applyNumberFormat="1" applyFont="1" applyFill="1" applyBorder="1" applyAlignment="1">
      <alignment horizontal="left" vertical="center" wrapText="1"/>
    </xf>
    <xf numFmtId="4" fontId="0" fillId="0" borderId="61" xfId="0" applyNumberFormat="1" applyFont="1" applyFill="1" applyBorder="1" applyAlignment="1">
      <alignment horizontal="left" vertical="center"/>
    </xf>
    <xf numFmtId="49" fontId="0" fillId="0" borderId="46" xfId="2" applyNumberFormat="1" applyFont="1" applyFill="1" applyBorder="1" applyAlignment="1">
      <alignment horizontal="center" vertical="center" wrapText="1"/>
    </xf>
    <xf numFmtId="49" fontId="0" fillId="0" borderId="20" xfId="2" applyNumberFormat="1" applyFont="1" applyFill="1" applyBorder="1" applyAlignment="1">
      <alignment horizontal="center" vertical="center" wrapText="1"/>
    </xf>
    <xf numFmtId="49" fontId="0" fillId="0" borderId="21" xfId="2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5" fillId="0" borderId="0" xfId="7" applyFont="1" applyFill="1" applyBorder="1"/>
    <xf numFmtId="0" fontId="5" fillId="0" borderId="0" xfId="7" applyFont="1" applyFill="1"/>
    <xf numFmtId="4" fontId="0" fillId="0" borderId="46" xfId="6" applyNumberFormat="1" applyFont="1" applyFill="1" applyBorder="1" applyAlignment="1">
      <alignment horizontal="left" vertical="center"/>
    </xf>
    <xf numFmtId="3" fontId="0" fillId="0" borderId="22" xfId="8" applyNumberFormat="1" applyFont="1" applyFill="1" applyBorder="1" applyAlignment="1">
      <alignment horizontal="right" vertical="center"/>
    </xf>
    <xf numFmtId="49" fontId="15" fillId="0" borderId="20" xfId="2" applyNumberFormat="1" applyFont="1" applyFill="1" applyBorder="1" applyAlignment="1">
      <alignment horizontal="center" vertical="center"/>
    </xf>
    <xf numFmtId="49" fontId="15" fillId="0" borderId="21" xfId="2" applyNumberFormat="1" applyFont="1" applyFill="1" applyBorder="1" applyAlignment="1">
      <alignment horizontal="center" vertical="center"/>
    </xf>
    <xf numFmtId="0" fontId="4" fillId="0" borderId="70" xfId="7" applyFont="1" applyFill="1" applyBorder="1"/>
    <xf numFmtId="49" fontId="0" fillId="0" borderId="75" xfId="2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2" xfId="7" applyNumberFormat="1" applyFont="1" applyFill="1" applyBorder="1" applyAlignment="1">
      <alignment horizontal="left" vertical="center" wrapText="1"/>
    </xf>
    <xf numFmtId="0" fontId="4" fillId="0" borderId="40" xfId="2" applyFont="1" applyFill="1" applyBorder="1"/>
    <xf numFmtId="0" fontId="4" fillId="0" borderId="24" xfId="11" applyFont="1" applyFill="1" applyBorder="1" applyAlignment="1">
      <alignment vertical="center" wrapText="1"/>
    </xf>
    <xf numFmtId="49" fontId="4" fillId="0" borderId="65" xfId="0" applyNumberFormat="1" applyFont="1" applyFill="1" applyBorder="1" applyAlignment="1">
      <alignment horizontal="center" vertical="center"/>
    </xf>
    <xf numFmtId="0" fontId="4" fillId="0" borderId="0" xfId="2" applyFont="1" applyFill="1" applyBorder="1"/>
    <xf numFmtId="0" fontId="4" fillId="0" borderId="51" xfId="7" applyFont="1" applyFill="1" applyBorder="1" applyAlignment="1">
      <alignment vertical="center"/>
    </xf>
    <xf numFmtId="0" fontId="4" fillId="0" borderId="50" xfId="7" applyFont="1" applyFill="1" applyBorder="1" applyAlignment="1">
      <alignment horizontal="center" vertical="center"/>
    </xf>
    <xf numFmtId="4" fontId="4" fillId="0" borderId="28" xfId="11" applyNumberFormat="1" applyFont="1" applyFill="1" applyBorder="1" applyAlignment="1">
      <alignment vertical="center" wrapText="1"/>
    </xf>
    <xf numFmtId="3" fontId="4" fillId="0" borderId="45" xfId="2" applyNumberFormat="1" applyFont="1" applyFill="1" applyBorder="1" applyAlignment="1">
      <alignment vertical="center"/>
    </xf>
    <xf numFmtId="3" fontId="4" fillId="0" borderId="48" xfId="2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center" vertical="center"/>
    </xf>
    <xf numFmtId="17" fontId="4" fillId="0" borderId="28" xfId="0" applyNumberFormat="1" applyFont="1" applyFill="1" applyBorder="1" applyAlignment="1">
      <alignment horizontal="center" vertical="center"/>
    </xf>
    <xf numFmtId="4" fontId="4" fillId="0" borderId="61" xfId="11" applyNumberFormat="1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/>
    </xf>
    <xf numFmtId="3" fontId="1" fillId="0" borderId="62" xfId="9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/>
    </xf>
    <xf numFmtId="0" fontId="1" fillId="0" borderId="49" xfId="2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3" fontId="4" fillId="0" borderId="46" xfId="5" applyNumberFormat="1" applyFont="1" applyFill="1" applyBorder="1" applyAlignment="1">
      <alignment horizontal="right" vertical="center"/>
    </xf>
    <xf numFmtId="49" fontId="4" fillId="0" borderId="23" xfId="2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horizontal="left" vertical="center" wrapText="1"/>
    </xf>
    <xf numFmtId="3" fontId="1" fillId="0" borderId="22" xfId="9" applyNumberFormat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4" fillId="0" borderId="47" xfId="2" applyFont="1" applyFill="1" applyBorder="1" applyAlignment="1">
      <alignment vertical="center"/>
    </xf>
    <xf numFmtId="49" fontId="5" fillId="4" borderId="58" xfId="2" applyNumberFormat="1" applyFont="1" applyFill="1" applyBorder="1" applyAlignment="1">
      <alignment horizontal="center" vertical="center"/>
    </xf>
    <xf numFmtId="49" fontId="5" fillId="4" borderId="59" xfId="2" applyNumberFormat="1" applyFont="1" applyFill="1" applyBorder="1" applyAlignment="1">
      <alignment horizontal="center" vertical="center"/>
    </xf>
    <xf numFmtId="49" fontId="5" fillId="4" borderId="60" xfId="2" applyNumberFormat="1" applyFont="1" applyFill="1" applyBorder="1" applyAlignment="1">
      <alignment horizontal="center" vertical="center"/>
    </xf>
    <xf numFmtId="3" fontId="5" fillId="4" borderId="13" xfId="2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3" fontId="0" fillId="0" borderId="31" xfId="2" applyNumberFormat="1" applyFont="1" applyFill="1" applyBorder="1" applyAlignment="1">
      <alignment vertical="center"/>
    </xf>
    <xf numFmtId="3" fontId="0" fillId="0" borderId="43" xfId="2" applyNumberFormat="1" applyFont="1" applyFill="1" applyBorder="1" applyAlignment="1">
      <alignment vertical="center"/>
    </xf>
    <xf numFmtId="3" fontId="0" fillId="0" borderId="16" xfId="2" applyNumberFormat="1" applyFont="1" applyFill="1" applyBorder="1" applyAlignment="1">
      <alignment vertical="center"/>
    </xf>
    <xf numFmtId="3" fontId="0" fillId="0" borderId="44" xfId="1" applyNumberFormat="1" applyFont="1" applyFill="1" applyBorder="1" applyAlignment="1">
      <alignment vertical="center"/>
    </xf>
    <xf numFmtId="165" fontId="0" fillId="0" borderId="43" xfId="3" applyNumberFormat="1" applyFont="1" applyFill="1" applyBorder="1" applyAlignment="1">
      <alignment vertical="center"/>
    </xf>
    <xf numFmtId="3" fontId="0" fillId="0" borderId="16" xfId="2" applyNumberFormat="1" applyFont="1" applyFill="1" applyBorder="1" applyAlignment="1">
      <alignment vertical="center" wrapText="1"/>
    </xf>
    <xf numFmtId="0" fontId="4" fillId="0" borderId="46" xfId="7" applyNumberFormat="1" applyFont="1" applyFill="1" applyBorder="1" applyAlignment="1">
      <alignment horizontal="center" vertical="center"/>
    </xf>
    <xf numFmtId="0" fontId="4" fillId="0" borderId="21" xfId="7" applyFont="1" applyFill="1" applyBorder="1" applyAlignment="1">
      <alignment horizontal="left" vertical="center" wrapText="1"/>
    </xf>
    <xf numFmtId="164" fontId="4" fillId="0" borderId="46" xfId="7" applyNumberFormat="1" applyFont="1" applyFill="1" applyBorder="1" applyAlignment="1">
      <alignment horizontal="right" vertical="center"/>
    </xf>
    <xf numFmtId="0" fontId="4" fillId="0" borderId="22" xfId="7" applyNumberFormat="1" applyFont="1" applyFill="1" applyBorder="1" applyAlignment="1">
      <alignment horizontal="left" vertical="center" wrapText="1"/>
    </xf>
    <xf numFmtId="0" fontId="7" fillId="0" borderId="25" xfId="7" applyNumberFormat="1" applyFont="1" applyFill="1" applyBorder="1" applyAlignment="1">
      <alignment horizontal="right" vertical="center"/>
    </xf>
    <xf numFmtId="0" fontId="7" fillId="0" borderId="52" xfId="7" applyNumberFormat="1" applyFont="1" applyFill="1" applyBorder="1" applyAlignment="1">
      <alignment horizontal="right" vertical="center"/>
    </xf>
    <xf numFmtId="0" fontId="7" fillId="0" borderId="53" xfId="7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/>
    </xf>
    <xf numFmtId="3" fontId="4" fillId="0" borderId="30" xfId="2" applyNumberFormat="1" applyFont="1" applyFill="1" applyBorder="1" applyAlignment="1">
      <alignment vertical="center"/>
    </xf>
    <xf numFmtId="3" fontId="4" fillId="0" borderId="52" xfId="7" applyNumberFormat="1" applyFont="1" applyFill="1" applyBorder="1" applyAlignment="1">
      <alignment horizontal="right" vertical="center"/>
    </xf>
    <xf numFmtId="3" fontId="4" fillId="0" borderId="53" xfId="7" applyNumberFormat="1" applyFont="1" applyFill="1" applyBorder="1" applyAlignment="1">
      <alignment horizontal="right" vertical="center"/>
    </xf>
    <xf numFmtId="3" fontId="4" fillId="0" borderId="9" xfId="7" applyNumberFormat="1" applyFont="1" applyFill="1" applyBorder="1" applyAlignment="1">
      <alignment horizontal="right" vertical="center"/>
    </xf>
    <xf numFmtId="164" fontId="4" fillId="0" borderId="53" xfId="7" applyNumberFormat="1" applyFont="1" applyFill="1" applyBorder="1" applyAlignment="1">
      <alignment horizontal="right" vertical="center"/>
    </xf>
    <xf numFmtId="49" fontId="4" fillId="0" borderId="25" xfId="2" applyNumberFormat="1" applyFont="1" applyFill="1" applyBorder="1" applyAlignment="1">
      <alignment horizontal="center" vertical="center"/>
    </xf>
    <xf numFmtId="0" fontId="4" fillId="0" borderId="52" xfId="7" applyNumberFormat="1" applyFont="1" applyFill="1" applyBorder="1" applyAlignment="1">
      <alignment horizontal="center" vertical="center"/>
    </xf>
    <xf numFmtId="49" fontId="4" fillId="0" borderId="54" xfId="2" applyNumberFormat="1" applyFont="1" applyFill="1" applyBorder="1" applyAlignment="1">
      <alignment horizontal="center" vertical="center"/>
    </xf>
    <xf numFmtId="0" fontId="4" fillId="0" borderId="9" xfId="7" applyNumberFormat="1" applyFont="1" applyFill="1" applyBorder="1" applyAlignment="1">
      <alignment horizontal="left" vertical="center" wrapText="1"/>
    </xf>
    <xf numFmtId="0" fontId="4" fillId="0" borderId="71" xfId="7" applyFont="1" applyFill="1" applyBorder="1" applyAlignment="1">
      <alignment vertical="center"/>
    </xf>
    <xf numFmtId="3" fontId="5" fillId="5" borderId="52" xfId="2" applyNumberFormat="1" applyFont="1" applyFill="1" applyBorder="1" applyAlignment="1">
      <alignment vertical="center"/>
    </xf>
    <xf numFmtId="3" fontId="5" fillId="5" borderId="53" xfId="2" applyNumberFormat="1" applyFont="1" applyFill="1" applyBorder="1" applyAlignment="1">
      <alignment vertical="center"/>
    </xf>
    <xf numFmtId="3" fontId="5" fillId="5" borderId="13" xfId="2" applyNumberFormat="1" applyFont="1" applyFill="1" applyBorder="1" applyAlignment="1">
      <alignment vertical="center"/>
    </xf>
    <xf numFmtId="165" fontId="5" fillId="6" borderId="56" xfId="3" applyNumberFormat="1" applyFont="1" applyFill="1" applyBorder="1" applyAlignment="1">
      <alignment vertical="center"/>
    </xf>
    <xf numFmtId="3" fontId="5" fillId="5" borderId="25" xfId="2" applyNumberFormat="1" applyFont="1" applyFill="1" applyBorder="1" applyAlignment="1">
      <alignment horizontal="center" vertical="center"/>
    </xf>
    <xf numFmtId="3" fontId="5" fillId="5" borderId="10" xfId="2" applyNumberFormat="1" applyFont="1" applyFill="1" applyBorder="1" applyAlignment="1">
      <alignment horizontal="center" vertical="center"/>
    </xf>
    <xf numFmtId="3" fontId="5" fillId="5" borderId="11" xfId="2" applyNumberFormat="1" applyFont="1" applyFill="1" applyBorder="1" applyAlignment="1">
      <alignment horizontal="center" vertical="center"/>
    </xf>
    <xf numFmtId="49" fontId="4" fillId="5" borderId="9" xfId="2" applyNumberFormat="1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7" xfId="2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left" vertical="center"/>
    </xf>
    <xf numFmtId="3" fontId="4" fillId="0" borderId="12" xfId="2" applyNumberFormat="1" applyFont="1" applyFill="1" applyBorder="1" applyAlignment="1">
      <alignment vertical="center"/>
    </xf>
    <xf numFmtId="3" fontId="4" fillId="0" borderId="56" xfId="2" applyNumberFormat="1" applyFont="1" applyFill="1" applyBorder="1" applyAlignment="1">
      <alignment vertical="center"/>
    </xf>
    <xf numFmtId="3" fontId="4" fillId="0" borderId="13" xfId="2" applyNumberFormat="1" applyFont="1" applyFill="1" applyBorder="1" applyAlignment="1">
      <alignment vertical="center"/>
    </xf>
    <xf numFmtId="3" fontId="4" fillId="0" borderId="57" xfId="1" applyNumberFormat="1" applyFont="1" applyFill="1" applyBorder="1" applyAlignment="1">
      <alignment vertical="center"/>
    </xf>
    <xf numFmtId="3" fontId="4" fillId="0" borderId="56" xfId="1" applyNumberFormat="1" applyFont="1" applyFill="1" applyBorder="1" applyAlignment="1">
      <alignment vertical="center"/>
    </xf>
    <xf numFmtId="164" fontId="4" fillId="0" borderId="56" xfId="7" applyNumberFormat="1" applyFont="1" applyFill="1" applyBorder="1" applyAlignment="1">
      <alignment horizontal="right" vertical="center"/>
    </xf>
    <xf numFmtId="49" fontId="4" fillId="0" borderId="58" xfId="2" applyNumberFormat="1" applyFont="1" applyFill="1" applyBorder="1" applyAlignment="1">
      <alignment horizontal="center" vertical="center"/>
    </xf>
    <xf numFmtId="49" fontId="4" fillId="0" borderId="57" xfId="2" applyNumberFormat="1" applyFont="1" applyFill="1" applyBorder="1" applyAlignment="1">
      <alignment horizontal="center" vertical="center"/>
    </xf>
    <xf numFmtId="49" fontId="0" fillId="0" borderId="57" xfId="2" applyNumberFormat="1" applyFont="1" applyFill="1" applyBorder="1" applyAlignment="1">
      <alignment horizontal="center" vertical="center"/>
    </xf>
    <xf numFmtId="49" fontId="4" fillId="0" borderId="14" xfId="2" applyNumberFormat="1" applyFont="1" applyFill="1" applyBorder="1" applyAlignment="1">
      <alignment horizontal="center" vertical="center"/>
    </xf>
    <xf numFmtId="49" fontId="4" fillId="0" borderId="13" xfId="2" applyNumberFormat="1" applyFont="1" applyFill="1" applyBorder="1" applyAlignment="1">
      <alignment horizontal="left" vertical="center" wrapText="1"/>
    </xf>
    <xf numFmtId="3" fontId="4" fillId="4" borderId="9" xfId="2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right" vertical="center"/>
    </xf>
    <xf numFmtId="0" fontId="4" fillId="0" borderId="67" xfId="2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left" vertical="center"/>
    </xf>
    <xf numFmtId="3" fontId="4" fillId="0" borderId="7" xfId="2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69" xfId="3" applyNumberFormat="1" applyFont="1" applyFill="1" applyBorder="1" applyAlignment="1">
      <alignment vertical="center"/>
    </xf>
    <xf numFmtId="3" fontId="4" fillId="0" borderId="8" xfId="3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7" xfId="3" applyNumberFormat="1" applyFont="1" applyFill="1" applyBorder="1" applyAlignment="1">
      <alignment vertical="center"/>
    </xf>
    <xf numFmtId="164" fontId="4" fillId="0" borderId="69" xfId="7" applyNumberFormat="1" applyFont="1" applyFill="1" applyBorder="1" applyAlignment="1">
      <alignment horizontal="right" vertical="center"/>
    </xf>
    <xf numFmtId="49" fontId="4" fillId="0" borderId="66" xfId="2" applyNumberFormat="1" applyFont="1" applyFill="1" applyBorder="1" applyAlignment="1">
      <alignment horizontal="center" vertical="center"/>
    </xf>
    <xf numFmtId="49" fontId="4" fillId="0" borderId="67" xfId="2" applyNumberFormat="1" applyFont="1" applyFill="1" applyBorder="1" applyAlignment="1">
      <alignment horizontal="center" vertical="center"/>
    </xf>
    <xf numFmtId="49" fontId="0" fillId="0" borderId="67" xfId="2" applyNumberFormat="1" applyFont="1" applyFill="1" applyBorder="1" applyAlignment="1">
      <alignment horizontal="center" vertical="center"/>
    </xf>
    <xf numFmtId="49" fontId="4" fillId="0" borderId="68" xfId="2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left" vertical="center" wrapText="1"/>
    </xf>
    <xf numFmtId="0" fontId="4" fillId="0" borderId="0" xfId="0" applyFont="1" applyBorder="1"/>
    <xf numFmtId="3" fontId="3" fillId="4" borderId="12" xfId="3" applyNumberFormat="1" applyFont="1" applyFill="1" applyBorder="1" applyAlignment="1">
      <alignment vertical="center"/>
    </xf>
    <xf numFmtId="3" fontId="3" fillId="4" borderId="56" xfId="3" applyNumberFormat="1" applyFont="1" applyFill="1" applyBorder="1" applyAlignment="1">
      <alignment vertical="center"/>
    </xf>
    <xf numFmtId="3" fontId="3" fillId="4" borderId="13" xfId="3" applyNumberFormat="1" applyFont="1" applyFill="1" applyBorder="1" applyAlignment="1">
      <alignment vertical="center"/>
    </xf>
    <xf numFmtId="3" fontId="3" fillId="4" borderId="57" xfId="3" applyNumberFormat="1" applyFont="1" applyFill="1" applyBorder="1" applyAlignment="1">
      <alignment vertical="center"/>
    </xf>
    <xf numFmtId="165" fontId="3" fillId="4" borderId="56" xfId="3" applyNumberFormat="1" applyFont="1" applyFill="1" applyBorder="1" applyAlignment="1">
      <alignment horizontal="right" vertical="center"/>
    </xf>
    <xf numFmtId="49" fontId="1" fillId="4" borderId="58" xfId="2" applyNumberFormat="1" applyFont="1" applyFill="1" applyBorder="1" applyAlignment="1">
      <alignment horizontal="center" vertical="center"/>
    </xf>
    <xf numFmtId="49" fontId="1" fillId="4" borderId="57" xfId="2" applyNumberFormat="1" applyFont="1" applyFill="1" applyBorder="1" applyAlignment="1">
      <alignment horizontal="center" vertical="center"/>
    </xf>
    <xf numFmtId="49" fontId="1" fillId="4" borderId="14" xfId="2" applyNumberFormat="1" applyFont="1" applyFill="1" applyBorder="1" applyAlignment="1">
      <alignment horizontal="center" vertical="center"/>
    </xf>
    <xf numFmtId="3" fontId="1" fillId="4" borderId="13" xfId="2" applyNumberFormat="1" applyFont="1" applyFill="1" applyBorder="1" applyAlignment="1">
      <alignment vertical="center" wrapText="1"/>
    </xf>
    <xf numFmtId="0" fontId="4" fillId="0" borderId="71" xfId="0" applyFont="1" applyFill="1" applyBorder="1"/>
    <xf numFmtId="0" fontId="4" fillId="0" borderId="71" xfId="0" applyFont="1" applyBorder="1"/>
    <xf numFmtId="3" fontId="4" fillId="4" borderId="13" xfId="2" applyNumberFormat="1" applyFont="1" applyFill="1" applyBorder="1" applyAlignment="1">
      <alignment vertical="center" wrapText="1"/>
    </xf>
    <xf numFmtId="0" fontId="0" fillId="0" borderId="71" xfId="0" applyFont="1" applyFill="1" applyBorder="1"/>
    <xf numFmtId="0" fontId="0" fillId="0" borderId="58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6" xfId="2" applyFont="1" applyFill="1" applyBorder="1" applyAlignment="1">
      <alignment horizontal="center" vertical="center"/>
    </xf>
    <xf numFmtId="0" fontId="0" fillId="0" borderId="56" xfId="12" applyFont="1" applyFill="1" applyBorder="1" applyAlignment="1">
      <alignment horizontal="left" vertical="center" wrapText="1"/>
    </xf>
    <xf numFmtId="3" fontId="0" fillId="0" borderId="12" xfId="2" applyNumberFormat="1" applyFont="1" applyFill="1" applyBorder="1" applyAlignment="1">
      <alignment vertical="center"/>
    </xf>
    <xf numFmtId="3" fontId="0" fillId="0" borderId="56" xfId="2" applyNumberFormat="1" applyFont="1" applyFill="1" applyBorder="1" applyAlignment="1">
      <alignment vertical="center"/>
    </xf>
    <xf numFmtId="3" fontId="0" fillId="0" borderId="13" xfId="2" applyNumberFormat="1" applyFont="1" applyFill="1" applyBorder="1" applyAlignment="1">
      <alignment vertical="center"/>
    </xf>
    <xf numFmtId="3" fontId="0" fillId="0" borderId="57" xfId="1" applyNumberFormat="1" applyFont="1" applyFill="1" applyBorder="1" applyAlignment="1">
      <alignment vertical="center"/>
    </xf>
    <xf numFmtId="3" fontId="0" fillId="0" borderId="56" xfId="1" applyNumberFormat="1" applyFont="1" applyFill="1" applyBorder="1" applyAlignment="1">
      <alignment vertical="center"/>
    </xf>
    <xf numFmtId="165" fontId="0" fillId="0" borderId="56" xfId="3" applyNumberFormat="1" applyFont="1" applyFill="1" applyBorder="1" applyAlignment="1">
      <alignment vertical="center"/>
    </xf>
    <xf numFmtId="49" fontId="0" fillId="0" borderId="58" xfId="2" applyNumberFormat="1" applyFont="1" applyFill="1" applyBorder="1" applyAlignment="1">
      <alignment horizontal="center" vertical="center"/>
    </xf>
    <xf numFmtId="49" fontId="0" fillId="0" borderId="14" xfId="2" applyNumberFormat="1" applyFont="1" applyFill="1" applyBorder="1" applyAlignment="1">
      <alignment horizontal="center" vertical="center"/>
    </xf>
    <xf numFmtId="0" fontId="0" fillId="0" borderId="53" xfId="2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3" fontId="0" fillId="0" borderId="53" xfId="1" applyNumberFormat="1" applyFont="1" applyFill="1" applyBorder="1" applyAlignment="1">
      <alignment vertical="center"/>
    </xf>
    <xf numFmtId="3" fontId="0" fillId="0" borderId="67" xfId="1" applyNumberFormat="1" applyFont="1" applyFill="1" applyBorder="1" applyAlignment="1">
      <alignment vertical="center"/>
    </xf>
    <xf numFmtId="49" fontId="0" fillId="0" borderId="69" xfId="2" applyNumberFormat="1" applyFont="1" applyFill="1" applyBorder="1" applyAlignment="1">
      <alignment horizontal="center" vertical="center"/>
    </xf>
    <xf numFmtId="49" fontId="0" fillId="0" borderId="8" xfId="2" applyNumberFormat="1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center" vertical="center"/>
    </xf>
    <xf numFmtId="4" fontId="0" fillId="0" borderId="53" xfId="0" applyNumberFormat="1" applyFont="1" applyFill="1" applyBorder="1" applyAlignment="1">
      <alignment horizontal="left" vertical="center" wrapText="1"/>
    </xf>
    <xf numFmtId="3" fontId="0" fillId="0" borderId="69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165" fontId="0" fillId="0" borderId="69" xfId="3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32" xfId="0" applyFont="1" applyFill="1" applyBorder="1" applyAlignment="1">
      <alignment horizontal="left" vertical="center"/>
    </xf>
    <xf numFmtId="49" fontId="0" fillId="0" borderId="43" xfId="2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left" vertical="center" wrapText="1"/>
    </xf>
    <xf numFmtId="3" fontId="0" fillId="0" borderId="69" xfId="2" applyNumberFormat="1" applyFont="1" applyFill="1" applyBorder="1" applyAlignment="1">
      <alignment vertical="center"/>
    </xf>
    <xf numFmtId="3" fontId="0" fillId="0" borderId="8" xfId="2" applyNumberFormat="1" applyFont="1" applyFill="1" applyBorder="1" applyAlignment="1">
      <alignment vertical="center"/>
    </xf>
    <xf numFmtId="49" fontId="0" fillId="0" borderId="68" xfId="2" applyNumberFormat="1" applyFont="1" applyFill="1" applyBorder="1" applyAlignment="1">
      <alignment horizontal="center" vertical="center" wrapText="1"/>
    </xf>
    <xf numFmtId="3" fontId="0" fillId="0" borderId="8" xfId="9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43" xfId="12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46" xfId="1" applyNumberFormat="1" applyFont="1" applyFill="1" applyBorder="1" applyAlignment="1">
      <alignment vertical="center"/>
    </xf>
    <xf numFmtId="3" fontId="0" fillId="0" borderId="46" xfId="1" applyNumberFormat="1" applyFont="1" applyFill="1" applyBorder="1" applyAlignment="1">
      <alignment vertical="center"/>
    </xf>
    <xf numFmtId="0" fontId="0" fillId="0" borderId="69" xfId="2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wrapText="1"/>
    </xf>
    <xf numFmtId="3" fontId="0" fillId="0" borderId="69" xfId="8" applyNumberFormat="1" applyFont="1" applyFill="1" applyBorder="1" applyAlignment="1">
      <alignment horizontal="right" vertical="center"/>
    </xf>
    <xf numFmtId="3" fontId="0" fillId="0" borderId="69" xfId="1" applyNumberFormat="1" applyFont="1" applyFill="1" applyBorder="1" applyAlignment="1">
      <alignment vertical="center"/>
    </xf>
    <xf numFmtId="3" fontId="7" fillId="0" borderId="67" xfId="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70" xfId="0" applyNumberFormat="1" applyFont="1" applyFill="1" applyBorder="1" applyAlignment="1">
      <alignment horizontal="left" vertical="center"/>
    </xf>
    <xf numFmtId="49" fontId="0" fillId="0" borderId="23" xfId="7" applyNumberFormat="1" applyFont="1" applyFill="1" applyBorder="1" applyAlignment="1">
      <alignment horizontal="center" vertical="center"/>
    </xf>
    <xf numFmtId="49" fontId="0" fillId="0" borderId="20" xfId="7" applyNumberFormat="1" applyFont="1" applyFill="1" applyBorder="1" applyAlignment="1">
      <alignment horizontal="center" vertical="center"/>
    </xf>
    <xf numFmtId="0" fontId="0" fillId="0" borderId="20" xfId="7" applyFont="1" applyFill="1" applyBorder="1" applyAlignment="1">
      <alignment horizontal="center" vertical="center"/>
    </xf>
    <xf numFmtId="0" fontId="0" fillId="0" borderId="68" xfId="7" applyFont="1" applyFill="1" applyBorder="1" applyAlignment="1">
      <alignment horizontal="center" vertical="center"/>
    </xf>
    <xf numFmtId="0" fontId="0" fillId="0" borderId="8" xfId="7" applyFont="1" applyFill="1" applyBorder="1" applyAlignment="1">
      <alignment vertical="center" wrapText="1"/>
    </xf>
    <xf numFmtId="0" fontId="0" fillId="0" borderId="53" xfId="12" applyFont="1" applyFill="1" applyBorder="1" applyAlignment="1">
      <alignment horizontal="left" vertical="center" wrapText="1"/>
    </xf>
    <xf numFmtId="3" fontId="0" fillId="0" borderId="45" xfId="8" applyNumberFormat="1" applyFont="1" applyFill="1" applyBorder="1" applyAlignment="1">
      <alignment horizontal="right" vertical="center"/>
    </xf>
    <xf numFmtId="3" fontId="0" fillId="0" borderId="45" xfId="1" applyNumberFormat="1" applyFont="1" applyFill="1" applyBorder="1" applyAlignment="1">
      <alignment vertical="center"/>
    </xf>
    <xf numFmtId="3" fontId="0" fillId="0" borderId="50" xfId="0" applyNumberFormat="1" applyFont="1" applyBorder="1" applyAlignment="1">
      <alignment horizontal="right" vertical="center"/>
    </xf>
    <xf numFmtId="49" fontId="4" fillId="0" borderId="9" xfId="2" applyNumberFormat="1" applyFont="1" applyFill="1" applyBorder="1" applyAlignment="1">
      <alignment horizontal="left" vertical="center" wrapText="1"/>
    </xf>
    <xf numFmtId="0" fontId="0" fillId="0" borderId="61" xfId="12" applyFont="1" applyFill="1" applyBorder="1" applyAlignment="1">
      <alignment horizontal="left" vertical="center" wrapText="1"/>
    </xf>
    <xf numFmtId="3" fontId="0" fillId="0" borderId="61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" fontId="5" fillId="4" borderId="57" xfId="1" applyNumberFormat="1" applyFont="1" applyFill="1" applyBorder="1" applyAlignment="1">
      <alignment vertical="center"/>
    </xf>
    <xf numFmtId="3" fontId="5" fillId="4" borderId="56" xfId="1" applyNumberFormat="1" applyFont="1" applyFill="1" applyBorder="1" applyAlignment="1">
      <alignment vertical="center"/>
    </xf>
    <xf numFmtId="3" fontId="5" fillId="4" borderId="13" xfId="1" applyNumberFormat="1" applyFont="1" applyFill="1" applyBorder="1" applyAlignment="1">
      <alignment vertical="center"/>
    </xf>
    <xf numFmtId="3" fontId="5" fillId="4" borderId="58" xfId="1" applyNumberFormat="1" applyFont="1" applyFill="1" applyBorder="1" applyAlignment="1">
      <alignment horizontal="center" vertical="center"/>
    </xf>
    <xf numFmtId="3" fontId="5" fillId="4" borderId="57" xfId="1" applyNumberFormat="1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3" fontId="0" fillId="0" borderId="43" xfId="8" applyNumberFormat="1" applyFont="1" applyFill="1" applyBorder="1" applyAlignment="1">
      <alignment horizontal="right" vertical="center"/>
    </xf>
    <xf numFmtId="3" fontId="0" fillId="0" borderId="43" xfId="1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/>
    </xf>
    <xf numFmtId="49" fontId="0" fillId="0" borderId="16" xfId="2" applyNumberFormat="1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23" xfId="2" applyFont="1" applyFill="1" applyBorder="1" applyAlignment="1">
      <alignment vertical="center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74" xfId="2" applyFont="1" applyFill="1" applyBorder="1" applyAlignment="1">
      <alignment vertical="center"/>
    </xf>
    <xf numFmtId="3" fontId="0" fillId="0" borderId="61" xfId="3" applyNumberFormat="1" applyFont="1" applyFill="1" applyBorder="1" applyAlignment="1">
      <alignment vertical="center"/>
    </xf>
    <xf numFmtId="3" fontId="0" fillId="0" borderId="62" xfId="3" applyNumberFormat="1" applyFont="1" applyFill="1" applyBorder="1" applyAlignment="1">
      <alignment vertical="center"/>
    </xf>
    <xf numFmtId="3" fontId="0" fillId="0" borderId="28" xfId="3" applyNumberFormat="1" applyFont="1" applyFill="1" applyBorder="1" applyAlignment="1">
      <alignment vertical="center"/>
    </xf>
    <xf numFmtId="0" fontId="0" fillId="0" borderId="33" xfId="2" applyFont="1" applyFill="1" applyBorder="1" applyAlignment="1">
      <alignment vertical="center"/>
    </xf>
    <xf numFmtId="0" fontId="0" fillId="0" borderId="46" xfId="2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3" fontId="0" fillId="0" borderId="46" xfId="3" applyNumberFormat="1" applyFont="1" applyFill="1" applyBorder="1" applyAlignment="1">
      <alignment vertical="center"/>
    </xf>
    <xf numFmtId="3" fontId="0" fillId="0" borderId="22" xfId="3" applyNumberFormat="1" applyFont="1" applyFill="1" applyBorder="1" applyAlignment="1">
      <alignment vertical="center"/>
    </xf>
    <xf numFmtId="3" fontId="0" fillId="0" borderId="20" xfId="3" applyNumberFormat="1" applyFont="1" applyFill="1" applyBorder="1" applyAlignment="1">
      <alignment vertical="center"/>
    </xf>
    <xf numFmtId="3" fontId="5" fillId="4" borderId="12" xfId="1" applyNumberFormat="1" applyFont="1" applyFill="1" applyBorder="1" applyAlignment="1">
      <alignment vertical="center"/>
    </xf>
    <xf numFmtId="49" fontId="5" fillId="4" borderId="57" xfId="2" applyNumberFormat="1" applyFont="1" applyFill="1" applyBorder="1" applyAlignment="1">
      <alignment horizontal="center" vertical="center"/>
    </xf>
    <xf numFmtId="49" fontId="5" fillId="4" borderId="14" xfId="2" applyNumberFormat="1" applyFont="1" applyFill="1" applyBorder="1" applyAlignment="1">
      <alignment horizontal="center" vertical="center"/>
    </xf>
    <xf numFmtId="49" fontId="5" fillId="4" borderId="13" xfId="2" applyNumberFormat="1" applyFont="1" applyFill="1" applyBorder="1" applyAlignment="1">
      <alignment horizontal="left" vertical="center" wrapText="1"/>
    </xf>
    <xf numFmtId="49" fontId="0" fillId="0" borderId="73" xfId="0" applyNumberFormat="1" applyFont="1" applyFill="1" applyBorder="1" applyAlignment="1">
      <alignment horizontal="right" vertical="center"/>
    </xf>
    <xf numFmtId="0" fontId="0" fillId="0" borderId="43" xfId="12" applyFont="1" applyFill="1" applyBorder="1" applyAlignment="1">
      <alignment vertical="center" wrapText="1"/>
    </xf>
    <xf numFmtId="3" fontId="0" fillId="0" borderId="44" xfId="8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61" xfId="0" applyNumberFormat="1" applyFont="1" applyFill="1" applyBorder="1" applyAlignment="1">
      <alignment horizontal="left" vertical="center"/>
    </xf>
    <xf numFmtId="3" fontId="1" fillId="0" borderId="28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40" xfId="0" applyFont="1" applyFill="1" applyBorder="1"/>
    <xf numFmtId="0" fontId="4" fillId="0" borderId="23" xfId="7" applyFont="1" applyFill="1" applyBorder="1" applyAlignment="1">
      <alignment horizontal="right" vertical="center"/>
    </xf>
    <xf numFmtId="0" fontId="4" fillId="0" borderId="47" xfId="7" applyFont="1" applyFill="1" applyBorder="1"/>
    <xf numFmtId="4" fontId="0" fillId="0" borderId="46" xfId="0" applyNumberFormat="1" applyFont="1" applyFill="1" applyBorder="1" applyAlignment="1">
      <alignment horizontal="left" vertical="center" wrapText="1"/>
    </xf>
    <xf numFmtId="0" fontId="0" fillId="0" borderId="50" xfId="2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right" vertical="center"/>
    </xf>
    <xf numFmtId="165" fontId="0" fillId="0" borderId="53" xfId="3" applyNumberFormat="1" applyFont="1" applyFill="1" applyBorder="1" applyAlignment="1">
      <alignment vertical="center"/>
    </xf>
    <xf numFmtId="0" fontId="0" fillId="0" borderId="57" xfId="2" applyFont="1" applyFill="1" applyBorder="1" applyAlignment="1">
      <alignment horizontal="center" vertical="center"/>
    </xf>
    <xf numFmtId="0" fontId="0" fillId="0" borderId="14" xfId="12" applyFont="1" applyFill="1" applyBorder="1" applyAlignment="1">
      <alignment vertical="center" wrapText="1"/>
    </xf>
    <xf numFmtId="3" fontId="0" fillId="0" borderId="61" xfId="1" applyNumberFormat="1" applyFont="1" applyFill="1" applyBorder="1" applyAlignment="1">
      <alignment vertical="center"/>
    </xf>
    <xf numFmtId="0" fontId="0" fillId="0" borderId="45" xfId="11" applyFont="1" applyFill="1" applyBorder="1" applyAlignment="1">
      <alignment vertical="center" wrapText="1"/>
    </xf>
    <xf numFmtId="0" fontId="0" fillId="0" borderId="69" xfId="1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 wrapText="1"/>
    </xf>
    <xf numFmtId="3" fontId="0" fillId="0" borderId="32" xfId="2" applyNumberFormat="1" applyFont="1" applyFill="1" applyBorder="1" applyAlignment="1">
      <alignment vertical="center"/>
    </xf>
    <xf numFmtId="49" fontId="0" fillId="0" borderId="4" xfId="2" applyNumberFormat="1" applyFont="1" applyFill="1" applyBorder="1" applyAlignment="1">
      <alignment horizontal="center" vertical="center"/>
    </xf>
    <xf numFmtId="0" fontId="0" fillId="0" borderId="46" xfId="11" applyFont="1" applyFill="1" applyBorder="1" applyAlignment="1">
      <alignment vertical="center" wrapText="1"/>
    </xf>
    <xf numFmtId="3" fontId="0" fillId="0" borderId="21" xfId="2" applyNumberFormat="1" applyFont="1" applyFill="1" applyBorder="1" applyAlignment="1">
      <alignment vertical="center"/>
    </xf>
    <xf numFmtId="0" fontId="0" fillId="0" borderId="61" xfId="11" applyFont="1" applyFill="1" applyBorder="1" applyAlignment="1">
      <alignment vertical="center" wrapText="1"/>
    </xf>
    <xf numFmtId="3" fontId="0" fillId="0" borderId="24" xfId="2" applyNumberFormat="1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vertical="center" wrapText="1"/>
      <protection locked="0"/>
    </xf>
    <xf numFmtId="0" fontId="0" fillId="0" borderId="63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3" fontId="0" fillId="0" borderId="15" xfId="2" applyNumberFormat="1" applyFont="1" applyFill="1" applyBorder="1" applyAlignment="1">
      <alignment horizontal="right" vertical="center"/>
    </xf>
    <xf numFmtId="3" fontId="0" fillId="0" borderId="62" xfId="2" applyNumberFormat="1" applyFont="1" applyFill="1" applyBorder="1" applyAlignment="1">
      <alignment horizontal="right" vertical="center"/>
    </xf>
    <xf numFmtId="3" fontId="0" fillId="0" borderId="28" xfId="1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3" fontId="5" fillId="5" borderId="12" xfId="2" applyNumberFormat="1" applyFont="1" applyFill="1" applyBorder="1" applyAlignment="1">
      <alignment vertical="center"/>
    </xf>
    <xf numFmtId="3" fontId="5" fillId="5" borderId="56" xfId="2" applyNumberFormat="1" applyFont="1" applyFill="1" applyBorder="1" applyAlignment="1">
      <alignment vertical="center"/>
    </xf>
    <xf numFmtId="3" fontId="5" fillId="5" borderId="57" xfId="2" applyNumberFormat="1" applyFont="1" applyFill="1" applyBorder="1" applyAlignment="1">
      <alignment vertical="center"/>
    </xf>
    <xf numFmtId="49" fontId="5" fillId="5" borderId="58" xfId="2" applyNumberFormat="1" applyFont="1" applyFill="1" applyBorder="1" applyAlignment="1">
      <alignment horizontal="center" vertical="center"/>
    </xf>
    <xf numFmtId="49" fontId="5" fillId="5" borderId="57" xfId="2" applyNumberFormat="1" applyFont="1" applyFill="1" applyBorder="1" applyAlignment="1">
      <alignment horizontal="center" vertical="center"/>
    </xf>
    <xf numFmtId="49" fontId="5" fillId="5" borderId="14" xfId="2" applyNumberFormat="1" applyFont="1" applyFill="1" applyBorder="1" applyAlignment="1">
      <alignment horizontal="center" vertical="center"/>
    </xf>
    <xf numFmtId="49" fontId="4" fillId="5" borderId="13" xfId="2" applyNumberFormat="1" applyFont="1" applyFill="1" applyBorder="1" applyAlignment="1">
      <alignment horizontal="left" vertical="center" wrapText="1"/>
    </xf>
    <xf numFmtId="3" fontId="5" fillId="4" borderId="30" xfId="1" applyNumberFormat="1" applyFont="1" applyFill="1" applyBorder="1" applyAlignment="1">
      <alignment vertical="center"/>
    </xf>
    <xf numFmtId="3" fontId="5" fillId="4" borderId="53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4" borderId="52" xfId="1" applyNumberFormat="1" applyFont="1" applyFill="1" applyBorder="1" applyAlignment="1">
      <alignment vertical="center"/>
    </xf>
    <xf numFmtId="49" fontId="5" fillId="4" borderId="30" xfId="2" applyNumberFormat="1" applyFont="1" applyFill="1" applyBorder="1" applyAlignment="1">
      <alignment horizontal="center" vertical="center"/>
    </xf>
    <xf numFmtId="49" fontId="5" fillId="4" borderId="53" xfId="2" applyNumberFormat="1" applyFont="1" applyFill="1" applyBorder="1" applyAlignment="1">
      <alignment horizontal="center" vertical="center"/>
    </xf>
    <xf numFmtId="49" fontId="5" fillId="4" borderId="54" xfId="2" applyNumberFormat="1" applyFont="1" applyFill="1" applyBorder="1" applyAlignment="1">
      <alignment horizontal="center" vertical="center"/>
    </xf>
    <xf numFmtId="49" fontId="5" fillId="4" borderId="9" xfId="2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right" vertical="center"/>
    </xf>
    <xf numFmtId="0" fontId="0" fillId="0" borderId="47" xfId="12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right" vertical="center"/>
    </xf>
    <xf numFmtId="0" fontId="4" fillId="0" borderId="46" xfId="12" applyFont="1" applyFill="1" applyBorder="1" applyAlignment="1">
      <alignment vertical="center" wrapText="1"/>
    </xf>
    <xf numFmtId="0" fontId="0" fillId="0" borderId="61" xfId="0" applyNumberFormat="1" applyFont="1" applyFill="1" applyBorder="1" applyAlignment="1">
      <alignment horizontal="left" vertical="center"/>
    </xf>
    <xf numFmtId="0" fontId="4" fillId="0" borderId="49" xfId="2" applyFont="1" applyFill="1" applyBorder="1" applyAlignment="1">
      <alignment horizontal="center" vertical="center"/>
    </xf>
    <xf numFmtId="0" fontId="4" fillId="0" borderId="34" xfId="11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3" fontId="0" fillId="0" borderId="67" xfId="2" applyNumberFormat="1" applyFont="1" applyFill="1" applyBorder="1" applyAlignment="1">
      <alignment vertical="center"/>
    </xf>
    <xf numFmtId="49" fontId="5" fillId="4" borderId="25" xfId="2" applyNumberFormat="1" applyFont="1" applyFill="1" applyBorder="1" applyAlignment="1">
      <alignment horizontal="center" vertical="center"/>
    </xf>
    <xf numFmtId="49" fontId="5" fillId="4" borderId="52" xfId="2" applyNumberFormat="1" applyFont="1" applyFill="1" applyBorder="1" applyAlignment="1">
      <alignment horizontal="center" vertical="center"/>
    </xf>
    <xf numFmtId="0" fontId="0" fillId="0" borderId="71" xfId="12" applyFont="1" applyFill="1" applyBorder="1" applyAlignment="1">
      <alignment vertical="center" wrapText="1"/>
    </xf>
    <xf numFmtId="49" fontId="0" fillId="0" borderId="30" xfId="2" applyNumberFormat="1" applyFont="1" applyFill="1" applyBorder="1" applyAlignment="1">
      <alignment horizontal="center" vertical="center"/>
    </xf>
    <xf numFmtId="49" fontId="0" fillId="0" borderId="53" xfId="2" applyNumberFormat="1" applyFont="1" applyFill="1" applyBorder="1" applyAlignment="1">
      <alignment horizontal="center" vertical="center"/>
    </xf>
    <xf numFmtId="3" fontId="5" fillId="6" borderId="30" xfId="2" applyNumberFormat="1" applyFont="1" applyFill="1" applyBorder="1" applyAlignment="1">
      <alignment vertical="center"/>
    </xf>
    <xf numFmtId="3" fontId="5" fillId="6" borderId="52" xfId="2" applyNumberFormat="1" applyFont="1" applyFill="1" applyBorder="1" applyAlignment="1">
      <alignment vertical="center"/>
    </xf>
    <xf numFmtId="3" fontId="5" fillId="6" borderId="53" xfId="2" applyNumberFormat="1" applyFont="1" applyFill="1" applyBorder="1" applyAlignment="1">
      <alignment vertical="center"/>
    </xf>
    <xf numFmtId="3" fontId="5" fillId="6" borderId="9" xfId="2" applyNumberFormat="1" applyFont="1" applyFill="1" applyBorder="1" applyAlignment="1">
      <alignment vertical="center"/>
    </xf>
    <xf numFmtId="165" fontId="5" fillId="6" borderId="53" xfId="3" applyNumberFormat="1" applyFont="1" applyFill="1" applyBorder="1" applyAlignment="1">
      <alignment vertical="center"/>
    </xf>
    <xf numFmtId="49" fontId="5" fillId="6" borderId="25" xfId="2" applyNumberFormat="1" applyFont="1" applyFill="1" applyBorder="1" applyAlignment="1">
      <alignment horizontal="center" vertical="center"/>
    </xf>
    <xf numFmtId="49" fontId="5" fillId="6" borderId="52" xfId="2" applyNumberFormat="1" applyFont="1" applyFill="1" applyBorder="1" applyAlignment="1">
      <alignment horizontal="center" vertical="center"/>
    </xf>
    <xf numFmtId="49" fontId="5" fillId="6" borderId="54" xfId="2" applyNumberFormat="1" applyFont="1" applyFill="1" applyBorder="1" applyAlignment="1">
      <alignment horizontal="center" vertical="center"/>
    </xf>
    <xf numFmtId="49" fontId="4" fillId="6" borderId="9" xfId="2" applyNumberFormat="1" applyFont="1" applyFill="1" applyBorder="1" applyAlignment="1">
      <alignment horizontal="left" vertical="center" wrapText="1"/>
    </xf>
    <xf numFmtId="0" fontId="4" fillId="6" borderId="0" xfId="0" applyFont="1" applyFill="1"/>
    <xf numFmtId="0" fontId="0" fillId="0" borderId="79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1" xfId="2" applyFont="1" applyFill="1" applyBorder="1" applyAlignment="1">
      <alignment horizontal="center" vertical="center"/>
    </xf>
    <xf numFmtId="0" fontId="0" fillId="0" borderId="82" xfId="11" applyFont="1" applyFill="1" applyBorder="1" applyAlignment="1">
      <alignment vertical="center" wrapText="1"/>
    </xf>
    <xf numFmtId="3" fontId="0" fillId="0" borderId="1" xfId="2" applyNumberFormat="1" applyFont="1" applyFill="1" applyBorder="1" applyAlignment="1">
      <alignment vertical="center"/>
    </xf>
    <xf numFmtId="3" fontId="0" fillId="0" borderId="41" xfId="1" applyNumberFormat="1" applyFont="1" applyFill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3" fontId="0" fillId="0" borderId="81" xfId="1" applyNumberFormat="1" applyFont="1" applyFill="1" applyBorder="1" applyAlignment="1">
      <alignment vertical="center"/>
    </xf>
    <xf numFmtId="165" fontId="0" fillId="0" borderId="41" xfId="3" applyNumberFormat="1" applyFont="1" applyFill="1" applyBorder="1" applyAlignment="1">
      <alignment vertical="center"/>
    </xf>
    <xf numFmtId="49" fontId="0" fillId="0" borderId="33" xfId="2" applyNumberFormat="1" applyFont="1" applyFill="1" applyBorder="1" applyAlignment="1">
      <alignment horizontal="center" vertical="center"/>
    </xf>
    <xf numFmtId="49" fontId="0" fillId="0" borderId="49" xfId="2" applyNumberFormat="1" applyFont="1" applyFill="1" applyBorder="1" applyAlignment="1">
      <alignment horizontal="center" vertical="center"/>
    </xf>
    <xf numFmtId="49" fontId="0" fillId="0" borderId="34" xfId="2" applyNumberFormat="1" applyFont="1" applyFill="1" applyBorder="1" applyAlignment="1">
      <alignment horizontal="center" vertical="center"/>
    </xf>
    <xf numFmtId="49" fontId="0" fillId="0" borderId="64" xfId="2" applyNumberFormat="1" applyFont="1" applyFill="1" applyBorder="1" applyAlignment="1">
      <alignment horizontal="left" vertical="center" wrapText="1"/>
    </xf>
    <xf numFmtId="0" fontId="5" fillId="4" borderId="55" xfId="0" applyFont="1" applyFill="1" applyBorder="1" applyAlignment="1">
      <alignment horizontal="center" vertical="center"/>
    </xf>
    <xf numFmtId="0" fontId="5" fillId="4" borderId="55" xfId="2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vertical="center"/>
    </xf>
    <xf numFmtId="3" fontId="5" fillId="4" borderId="12" xfId="1" applyNumberFormat="1" applyFont="1" applyFill="1" applyBorder="1" applyAlignment="1">
      <alignment horizontal="center" vertical="center"/>
    </xf>
    <xf numFmtId="3" fontId="5" fillId="4" borderId="56" xfId="1" applyNumberFormat="1" applyFont="1" applyFill="1" applyBorder="1" applyAlignment="1">
      <alignment horizontal="center" vertical="center"/>
    </xf>
    <xf numFmtId="3" fontId="5" fillId="4" borderId="13" xfId="9" applyNumberFormat="1" applyFont="1" applyFill="1" applyBorder="1" applyAlignment="1">
      <alignment horizontal="left" vertical="center" wrapText="1"/>
    </xf>
    <xf numFmtId="3" fontId="0" fillId="0" borderId="62" xfId="1" applyNumberFormat="1" applyFont="1" applyFill="1" applyBorder="1" applyAlignment="1">
      <alignment vertical="center"/>
    </xf>
    <xf numFmtId="3" fontId="5" fillId="5" borderId="58" xfId="1" applyNumberFormat="1" applyFont="1" applyFill="1" applyBorder="1" applyAlignment="1">
      <alignment vertical="center"/>
    </xf>
    <xf numFmtId="3" fontId="5" fillId="5" borderId="57" xfId="1" applyNumberFormat="1" applyFont="1" applyFill="1" applyBorder="1" applyAlignment="1">
      <alignment vertical="center"/>
    </xf>
    <xf numFmtId="3" fontId="5" fillId="5" borderId="56" xfId="1" applyNumberFormat="1" applyFont="1" applyFill="1" applyBorder="1" applyAlignment="1">
      <alignment vertical="center"/>
    </xf>
    <xf numFmtId="3" fontId="5" fillId="5" borderId="13" xfId="1" applyNumberFormat="1" applyFont="1" applyFill="1" applyBorder="1" applyAlignment="1">
      <alignment vertical="center"/>
    </xf>
    <xf numFmtId="165" fontId="5" fillId="5" borderId="57" xfId="3" applyNumberFormat="1" applyFont="1" applyFill="1" applyBorder="1" applyAlignment="1">
      <alignment vertical="center"/>
    </xf>
    <xf numFmtId="3" fontId="5" fillId="5" borderId="10" xfId="1" applyNumberFormat="1" applyFont="1" applyFill="1" applyBorder="1" applyAlignment="1">
      <alignment horizontal="center" vertical="center"/>
    </xf>
    <xf numFmtId="3" fontId="5" fillId="5" borderId="52" xfId="1" applyNumberFormat="1" applyFont="1" applyFill="1" applyBorder="1" applyAlignment="1">
      <alignment horizontal="center" vertical="center"/>
    </xf>
    <xf numFmtId="49" fontId="5" fillId="5" borderId="52" xfId="2" applyNumberFormat="1" applyFont="1" applyFill="1" applyBorder="1" applyAlignment="1">
      <alignment horizontal="center" vertical="center"/>
    </xf>
    <xf numFmtId="49" fontId="5" fillId="5" borderId="54" xfId="2" applyNumberFormat="1" applyFont="1" applyFill="1" applyBorder="1" applyAlignment="1">
      <alignment horizontal="center" vertical="center"/>
    </xf>
    <xf numFmtId="3" fontId="5" fillId="5" borderId="9" xfId="9" applyNumberFormat="1" applyFont="1" applyFill="1" applyBorder="1" applyAlignment="1">
      <alignment horizontal="left" vertical="center" wrapText="1"/>
    </xf>
    <xf numFmtId="3" fontId="4" fillId="0" borderId="22" xfId="1" applyNumberFormat="1" applyFont="1" applyFill="1" applyBorder="1" applyAlignment="1">
      <alignment vertical="center"/>
    </xf>
    <xf numFmtId="49" fontId="1" fillId="0" borderId="22" xfId="2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/>
    </xf>
    <xf numFmtId="0" fontId="4" fillId="0" borderId="61" xfId="11" applyFont="1" applyFill="1" applyBorder="1" applyAlignment="1">
      <alignment vertical="center" wrapText="1"/>
    </xf>
    <xf numFmtId="0" fontId="0" fillId="0" borderId="68" xfId="0" applyFont="1" applyFill="1" applyBorder="1" applyAlignment="1">
      <alignment horizontal="left" vertical="center"/>
    </xf>
    <xf numFmtId="165" fontId="0" fillId="0" borderId="69" xfId="3" applyNumberFormat="1" applyFont="1" applyFill="1" applyBorder="1" applyAlignment="1">
      <alignment horizontal="center" vertical="center"/>
    </xf>
    <xf numFmtId="3" fontId="5" fillId="3" borderId="9" xfId="9" applyNumberFormat="1" applyFont="1" applyFill="1" applyBorder="1" applyAlignment="1">
      <alignment horizontal="left" vertical="center" wrapText="1"/>
    </xf>
    <xf numFmtId="0" fontId="4" fillId="2" borderId="73" xfId="0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2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3" fontId="4" fillId="2" borderId="43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44" xfId="1" applyNumberFormat="1" applyFont="1" applyFill="1" applyBorder="1" applyAlignment="1">
      <alignment vertical="center"/>
    </xf>
    <xf numFmtId="49" fontId="4" fillId="2" borderId="73" xfId="2" applyNumberFormat="1" applyFont="1" applyFill="1" applyBorder="1" applyAlignment="1">
      <alignment horizontal="center" vertical="center"/>
    </xf>
    <xf numFmtId="49" fontId="4" fillId="2" borderId="44" xfId="2" applyNumberFormat="1" applyFont="1" applyFill="1" applyBorder="1" applyAlignment="1">
      <alignment horizontal="center" vertical="center"/>
    </xf>
    <xf numFmtId="49" fontId="4" fillId="2" borderId="32" xfId="2" applyNumberFormat="1" applyFont="1" applyFill="1" applyBorder="1" applyAlignment="1">
      <alignment horizontal="center" vertical="center"/>
    </xf>
    <xf numFmtId="3" fontId="5" fillId="2" borderId="16" xfId="9" applyNumberFormat="1" applyFont="1" applyFill="1" applyBorder="1" applyAlignment="1">
      <alignment horizontal="left" vertical="center" wrapText="1"/>
    </xf>
    <xf numFmtId="49" fontId="4" fillId="2" borderId="66" xfId="0" applyNumberFormat="1" applyFont="1" applyFill="1" applyBorder="1" applyAlignment="1">
      <alignment horizontal="right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7" xfId="2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left" vertical="center"/>
    </xf>
    <xf numFmtId="3" fontId="4" fillId="2" borderId="67" xfId="1" applyNumberFormat="1" applyFont="1" applyFill="1" applyBorder="1" applyAlignment="1">
      <alignment vertical="center"/>
    </xf>
    <xf numFmtId="3" fontId="4" fillId="2" borderId="69" xfId="1" applyNumberFormat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vertical="center"/>
    </xf>
    <xf numFmtId="165" fontId="4" fillId="0" borderId="53" xfId="3" applyNumberFormat="1" applyFont="1" applyFill="1" applyBorder="1" applyAlignment="1">
      <alignment horizontal="right" vertical="center"/>
    </xf>
    <xf numFmtId="49" fontId="4" fillId="2" borderId="66" xfId="2" applyNumberFormat="1" applyFont="1" applyFill="1" applyBorder="1" applyAlignment="1">
      <alignment horizontal="center" vertical="center"/>
    </xf>
    <xf numFmtId="49" fontId="4" fillId="2" borderId="67" xfId="2" applyNumberFormat="1" applyFont="1" applyFill="1" applyBorder="1" applyAlignment="1">
      <alignment horizontal="center" vertical="center"/>
    </xf>
    <xf numFmtId="49" fontId="4" fillId="2" borderId="68" xfId="2" applyNumberFormat="1" applyFont="1" applyFill="1" applyBorder="1" applyAlignment="1">
      <alignment horizontal="center" vertical="center"/>
    </xf>
    <xf numFmtId="3" fontId="5" fillId="2" borderId="8" xfId="9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3" xfId="7" applyNumberFormat="1" applyFont="1" applyFill="1" applyBorder="1" applyAlignment="1">
      <alignment horizontal="right" vertical="center"/>
    </xf>
    <xf numFmtId="0" fontId="4" fillId="0" borderId="63" xfId="7" applyFont="1" applyFill="1" applyBorder="1" applyAlignment="1">
      <alignment horizontal="left" vertical="center" wrapText="1"/>
    </xf>
    <xf numFmtId="49" fontId="7" fillId="0" borderId="20" xfId="7" applyNumberFormat="1" applyFont="1" applyFill="1" applyBorder="1" applyAlignment="1">
      <alignment horizontal="center" vertical="center"/>
    </xf>
    <xf numFmtId="0" fontId="7" fillId="0" borderId="22" xfId="7" applyNumberFormat="1" applyFont="1" applyFill="1" applyBorder="1" applyAlignment="1">
      <alignment horizontal="left" vertical="center" wrapText="1"/>
    </xf>
    <xf numFmtId="49" fontId="4" fillId="0" borderId="15" xfId="7" applyNumberFormat="1" applyFont="1" applyFill="1" applyBorder="1" applyAlignment="1">
      <alignment horizontal="center" vertical="center"/>
    </xf>
    <xf numFmtId="3" fontId="0" fillId="0" borderId="22" xfId="9" applyNumberFormat="1" applyFont="1" applyFill="1" applyBorder="1" applyAlignment="1">
      <alignment vertical="center" wrapText="1"/>
    </xf>
    <xf numFmtId="3" fontId="0" fillId="0" borderId="28" xfId="7" applyNumberFormat="1" applyFont="1" applyFill="1" applyBorder="1" applyAlignment="1">
      <alignment horizontal="right" vertical="center"/>
    </xf>
    <xf numFmtId="0" fontId="0" fillId="0" borderId="62" xfId="7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19" xfId="2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0" fontId="4" fillId="0" borderId="61" xfId="7" applyNumberFormat="1" applyFont="1" applyFill="1" applyBorder="1" applyAlignment="1">
      <alignment horizontal="center" vertical="center"/>
    </xf>
    <xf numFmtId="0" fontId="4" fillId="0" borderId="28" xfId="7" applyFont="1" applyFill="1" applyBorder="1" applyAlignment="1">
      <alignment horizontal="left" vertical="center" wrapText="1"/>
    </xf>
    <xf numFmtId="165" fontId="4" fillId="0" borderId="61" xfId="7" applyNumberFormat="1" applyFont="1" applyFill="1" applyBorder="1" applyAlignment="1">
      <alignment horizontal="right" vertical="center"/>
    </xf>
    <xf numFmtId="0" fontId="4" fillId="0" borderId="27" xfId="7" applyNumberFormat="1" applyFont="1" applyFill="1" applyBorder="1" applyAlignment="1">
      <alignment horizontal="center" vertical="center"/>
    </xf>
    <xf numFmtId="0" fontId="4" fillId="0" borderId="28" xfId="7" applyNumberFormat="1" applyFont="1" applyFill="1" applyBorder="1" applyAlignment="1">
      <alignment horizontal="center" vertical="center" wrapText="1"/>
    </xf>
    <xf numFmtId="0" fontId="14" fillId="0" borderId="62" xfId="7" applyNumberFormat="1" applyFont="1" applyFill="1" applyBorder="1" applyAlignment="1">
      <alignment horizontal="left" vertical="center" wrapText="1"/>
    </xf>
    <xf numFmtId="0" fontId="0" fillId="0" borderId="24" xfId="8" applyNumberFormat="1" applyFont="1" applyFill="1" applyBorder="1" applyAlignment="1">
      <alignment horizontal="left" vertical="center"/>
    </xf>
    <xf numFmtId="49" fontId="0" fillId="0" borderId="28" xfId="7" applyNumberFormat="1" applyFont="1" applyFill="1" applyBorder="1" applyAlignment="1">
      <alignment horizontal="center" vertical="center"/>
    </xf>
    <xf numFmtId="0" fontId="0" fillId="0" borderId="21" xfId="8" applyNumberFormat="1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61" xfId="7" applyNumberFormat="1" applyFont="1" applyFill="1" applyBorder="1" applyAlignment="1">
      <alignment horizontal="left" vertical="center" wrapText="1"/>
    </xf>
    <xf numFmtId="164" fontId="4" fillId="0" borderId="61" xfId="3" applyNumberFormat="1" applyFont="1" applyFill="1" applyBorder="1" applyAlignment="1">
      <alignment vertical="center"/>
    </xf>
    <xf numFmtId="49" fontId="4" fillId="0" borderId="27" xfId="7" applyNumberFormat="1" applyFont="1" applyFill="1" applyBorder="1" applyAlignment="1">
      <alignment horizontal="center" vertical="center"/>
    </xf>
    <xf numFmtId="0" fontId="0" fillId="0" borderId="28" xfId="5" applyFont="1" applyFill="1" applyBorder="1" applyAlignment="1">
      <alignment horizontal="left" vertical="center"/>
    </xf>
    <xf numFmtId="3" fontId="4" fillId="0" borderId="22" xfId="2" applyNumberFormat="1" applyFont="1" applyFill="1" applyBorder="1" applyAlignment="1">
      <alignment horizontal="right" vertical="center"/>
    </xf>
    <xf numFmtId="3" fontId="4" fillId="0" borderId="22" xfId="8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left" vertical="center"/>
    </xf>
    <xf numFmtId="0" fontId="4" fillId="0" borderId="61" xfId="12" applyFont="1" applyFill="1" applyBorder="1" applyAlignment="1">
      <alignment vertical="center" wrapText="1"/>
    </xf>
    <xf numFmtId="3" fontId="4" fillId="0" borderId="61" xfId="8" applyNumberFormat="1" applyFont="1" applyFill="1" applyBorder="1" applyAlignment="1">
      <alignment horizontal="right" vertical="center"/>
    </xf>
    <xf numFmtId="49" fontId="4" fillId="0" borderId="61" xfId="2" applyNumberFormat="1" applyFont="1" applyFill="1" applyBorder="1" applyAlignment="1">
      <alignment horizontal="center" vertical="center"/>
    </xf>
    <xf numFmtId="4" fontId="4" fillId="0" borderId="61" xfId="6" applyNumberFormat="1" applyFont="1" applyFill="1" applyBorder="1" applyAlignment="1">
      <alignment horizontal="left" vertical="center"/>
    </xf>
    <xf numFmtId="3" fontId="4" fillId="0" borderId="62" xfId="8" applyNumberFormat="1" applyFont="1" applyFill="1" applyBorder="1" applyAlignment="1">
      <alignment horizontal="right" vertical="center"/>
    </xf>
    <xf numFmtId="4" fontId="0" fillId="0" borderId="61" xfId="6" applyNumberFormat="1" applyFont="1" applyFill="1" applyBorder="1" applyAlignment="1">
      <alignment horizontal="left" vertical="center"/>
    </xf>
    <xf numFmtId="3" fontId="0" fillId="0" borderId="62" xfId="8" applyNumberFormat="1" applyFont="1" applyFill="1" applyBorder="1" applyAlignment="1">
      <alignment horizontal="right" vertical="center"/>
    </xf>
    <xf numFmtId="0" fontId="4" fillId="0" borderId="46" xfId="7" applyFont="1" applyFill="1" applyBorder="1" applyAlignment="1">
      <alignment horizontal="center" vertical="center"/>
    </xf>
    <xf numFmtId="4" fontId="4" fillId="0" borderId="46" xfId="6" applyNumberFormat="1" applyFont="1" applyFill="1" applyBorder="1" applyAlignment="1">
      <alignment horizontal="left" vertical="center" wrapText="1"/>
    </xf>
    <xf numFmtId="49" fontId="4" fillId="0" borderId="62" xfId="2" applyNumberFormat="1" applyFont="1" applyFill="1" applyBorder="1" applyAlignment="1">
      <alignment horizontal="left" wrapText="1"/>
    </xf>
    <xf numFmtId="0" fontId="4" fillId="0" borderId="61" xfId="7" applyFont="1" applyFill="1" applyBorder="1" applyAlignment="1">
      <alignment horizontal="center" vertical="center"/>
    </xf>
    <xf numFmtId="4" fontId="4" fillId="0" borderId="24" xfId="6" applyNumberFormat="1" applyFont="1" applyFill="1" applyBorder="1" applyAlignment="1">
      <alignment horizontal="left" vertical="center"/>
    </xf>
    <xf numFmtId="0" fontId="4" fillId="0" borderId="77" xfId="7" applyFont="1" applyFill="1" applyBorder="1" applyAlignment="1">
      <alignment horizontal="center" vertical="center"/>
    </xf>
    <xf numFmtId="49" fontId="4" fillId="0" borderId="21" xfId="7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 wrapText="1"/>
    </xf>
    <xf numFmtId="164" fontId="0" fillId="0" borderId="46" xfId="0" applyNumberFormat="1" applyFont="1" applyFill="1" applyBorder="1" applyAlignment="1">
      <alignment vertical="center"/>
    </xf>
    <xf numFmtId="4" fontId="4" fillId="0" borderId="21" xfId="7" applyNumberFormat="1" applyFont="1" applyFill="1" applyBorder="1" applyAlignment="1">
      <alignment horizontal="left" vertical="center" wrapText="1"/>
    </xf>
    <xf numFmtId="4" fontId="4" fillId="0" borderId="20" xfId="11" applyNumberFormat="1" applyFont="1" applyFill="1" applyBorder="1" applyAlignment="1">
      <alignment vertical="center" wrapText="1"/>
    </xf>
    <xf numFmtId="3" fontId="7" fillId="0" borderId="61" xfId="6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4" fontId="0" fillId="0" borderId="44" xfId="0" applyNumberFormat="1" applyFont="1" applyFill="1" applyBorder="1" applyAlignment="1">
      <alignment horizontal="left" vertical="center" wrapText="1"/>
    </xf>
    <xf numFmtId="3" fontId="0" fillId="0" borderId="31" xfId="2" applyNumberFormat="1" applyFont="1" applyFill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43" xfId="3" applyNumberFormat="1" applyFont="1" applyFill="1" applyBorder="1" applyAlignment="1">
      <alignment horizontal="right" vertical="center"/>
    </xf>
    <xf numFmtId="3" fontId="0" fillId="0" borderId="16" xfId="3" applyNumberFormat="1" applyFont="1" applyFill="1" applyBorder="1" applyAlignment="1">
      <alignment horizontal="right" vertical="center"/>
    </xf>
    <xf numFmtId="3" fontId="0" fillId="0" borderId="44" xfId="3" applyNumberFormat="1" applyFont="1" applyFill="1" applyBorder="1" applyAlignment="1">
      <alignment horizontal="right" vertical="center"/>
    </xf>
    <xf numFmtId="165" fontId="0" fillId="0" borderId="43" xfId="3" applyNumberFormat="1" applyFont="1" applyFill="1" applyBorder="1" applyAlignment="1">
      <alignment horizontal="right" vertical="center"/>
    </xf>
    <xf numFmtId="49" fontId="1" fillId="0" borderId="25" xfId="7" applyNumberFormat="1" applyFont="1" applyFill="1" applyBorder="1" applyAlignment="1">
      <alignment horizontal="right" vertical="center"/>
    </xf>
    <xf numFmtId="0" fontId="1" fillId="0" borderId="52" xfId="2" applyFont="1" applyFill="1" applyBorder="1" applyAlignment="1">
      <alignment horizontal="center" vertical="center"/>
    </xf>
    <xf numFmtId="0" fontId="1" fillId="0" borderId="53" xfId="7" applyFont="1" applyFill="1" applyBorder="1" applyAlignment="1">
      <alignment horizontal="left" vertical="center" wrapText="1"/>
    </xf>
    <xf numFmtId="3" fontId="1" fillId="0" borderId="30" xfId="2" applyNumberFormat="1" applyFont="1" applyFill="1" applyBorder="1" applyAlignment="1">
      <alignment vertical="center"/>
    </xf>
    <xf numFmtId="3" fontId="7" fillId="0" borderId="53" xfId="7" applyNumberFormat="1" applyFont="1" applyFill="1" applyBorder="1" applyAlignment="1">
      <alignment horizontal="right" vertical="center"/>
    </xf>
    <xf numFmtId="3" fontId="4" fillId="0" borderId="53" xfId="3" applyNumberFormat="1" applyFont="1" applyFill="1" applyBorder="1" applyAlignment="1">
      <alignment vertical="center"/>
    </xf>
    <xf numFmtId="3" fontId="4" fillId="0" borderId="9" xfId="3" applyNumberFormat="1" applyFont="1" applyFill="1" applyBorder="1" applyAlignment="1">
      <alignment vertical="center"/>
    </xf>
    <xf numFmtId="3" fontId="7" fillId="0" borderId="52" xfId="7" applyNumberFormat="1" applyFont="1" applyFill="1" applyBorder="1" applyAlignment="1">
      <alignment horizontal="right" vertical="center"/>
    </xf>
    <xf numFmtId="3" fontId="4" fillId="0" borderId="52" xfId="3" applyNumberFormat="1" applyFont="1" applyFill="1" applyBorder="1" applyAlignment="1">
      <alignment vertical="center"/>
    </xf>
    <xf numFmtId="165" fontId="4" fillId="0" borderId="45" xfId="3" applyNumberFormat="1" applyFont="1" applyFill="1" applyBorder="1" applyAlignment="1">
      <alignment vertical="center"/>
    </xf>
    <xf numFmtId="49" fontId="1" fillId="0" borderId="25" xfId="2" applyNumberFormat="1" applyFont="1" applyFill="1" applyBorder="1" applyAlignment="1">
      <alignment horizontal="center" vertical="center"/>
    </xf>
    <xf numFmtId="49" fontId="1" fillId="0" borderId="52" xfId="2" applyNumberFormat="1" applyFont="1" applyFill="1" applyBorder="1" applyAlignment="1">
      <alignment horizontal="center" vertical="center"/>
    </xf>
    <xf numFmtId="49" fontId="1" fillId="0" borderId="54" xfId="2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 wrapText="1"/>
    </xf>
    <xf numFmtId="3" fontId="0" fillId="0" borderId="56" xfId="0" applyNumberFormat="1" applyFont="1" applyFill="1" applyBorder="1" applyAlignment="1">
      <alignment horizontal="right" vertical="center"/>
    </xf>
    <xf numFmtId="3" fontId="0" fillId="0" borderId="56" xfId="3" applyNumberFormat="1" applyFont="1" applyFill="1" applyBorder="1" applyAlignment="1">
      <alignment vertical="center"/>
    </xf>
    <xf numFmtId="3" fontId="0" fillId="0" borderId="13" xfId="3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horizontal="right" vertical="center"/>
    </xf>
    <xf numFmtId="3" fontId="0" fillId="0" borderId="57" xfId="3" applyNumberFormat="1" applyFont="1" applyFill="1" applyBorder="1" applyAlignment="1">
      <alignment vertical="center"/>
    </xf>
    <xf numFmtId="49" fontId="0" fillId="0" borderId="13" xfId="2" applyNumberFormat="1" applyFont="1" applyFill="1" applyBorder="1" applyAlignment="1">
      <alignment horizontal="left" vertical="center" wrapText="1"/>
    </xf>
    <xf numFmtId="0" fontId="0" fillId="0" borderId="58" xfId="0" applyNumberFormat="1" applyFont="1" applyFill="1" applyBorder="1" applyAlignment="1">
      <alignment horizontal="right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3" fontId="0" fillId="0" borderId="12" xfId="2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165" fontId="0" fillId="0" borderId="56" xfId="3" applyNumberFormat="1" applyFont="1" applyFill="1" applyBorder="1" applyAlignment="1">
      <alignment horizontal="right" vertical="center"/>
    </xf>
    <xf numFmtId="49" fontId="0" fillId="0" borderId="79" xfId="7" applyNumberFormat="1" applyFont="1" applyFill="1" applyBorder="1" applyAlignment="1">
      <alignment horizontal="center" vertical="center"/>
    </xf>
    <xf numFmtId="49" fontId="0" fillId="0" borderId="49" xfId="7" applyNumberFormat="1" applyFont="1" applyFill="1" applyBorder="1" applyAlignment="1">
      <alignment horizontal="center" vertical="center"/>
    </xf>
    <xf numFmtId="0" fontId="0" fillId="0" borderId="74" xfId="7" applyFont="1" applyFill="1" applyBorder="1" applyAlignment="1">
      <alignment horizontal="center" vertical="center"/>
    </xf>
    <xf numFmtId="49" fontId="0" fillId="0" borderId="34" xfId="7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7" fillId="0" borderId="44" xfId="6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 wrapText="1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horizontal="right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/>
    </xf>
    <xf numFmtId="3" fontId="4" fillId="0" borderId="30" xfId="2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165" fontId="4" fillId="0" borderId="69" xfId="3" applyNumberFormat="1" applyFont="1" applyFill="1" applyBorder="1" applyAlignment="1">
      <alignment horizontal="right" vertical="center"/>
    </xf>
    <xf numFmtId="49" fontId="4" fillId="0" borderId="66" xfId="7" applyNumberFormat="1" applyFont="1" applyFill="1" applyBorder="1" applyAlignment="1">
      <alignment horizontal="center" vertical="center"/>
    </xf>
    <xf numFmtId="49" fontId="4" fillId="0" borderId="67" xfId="7" applyNumberFormat="1" applyFont="1" applyFill="1" applyBorder="1" applyAlignment="1">
      <alignment horizontal="center" vertical="center"/>
    </xf>
    <xf numFmtId="49" fontId="4" fillId="0" borderId="68" xfId="7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49" fontId="0" fillId="0" borderId="26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center" vertical="center"/>
    </xf>
    <xf numFmtId="0" fontId="1" fillId="0" borderId="24" xfId="11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horizontal="right" vertical="center"/>
    </xf>
    <xf numFmtId="3" fontId="0" fillId="0" borderId="53" xfId="3" applyNumberFormat="1" applyFont="1" applyFill="1" applyBorder="1" applyAlignment="1">
      <alignment vertical="center"/>
    </xf>
    <xf numFmtId="3" fontId="0" fillId="0" borderId="9" xfId="3" applyNumberFormat="1" applyFont="1" applyFill="1" applyBorder="1" applyAlignment="1">
      <alignment vertical="center"/>
    </xf>
    <xf numFmtId="3" fontId="7" fillId="0" borderId="52" xfId="6" applyNumberFormat="1" applyFont="1" applyFill="1" applyBorder="1" applyAlignment="1">
      <alignment horizontal="right" vertical="center"/>
    </xf>
    <xf numFmtId="3" fontId="0" fillId="0" borderId="52" xfId="3" applyNumberFormat="1" applyFont="1" applyFill="1" applyBorder="1" applyAlignment="1">
      <alignment vertical="center"/>
    </xf>
    <xf numFmtId="0" fontId="0" fillId="0" borderId="61" xfId="12" applyFont="1" applyFill="1" applyBorder="1" applyAlignment="1">
      <alignment vertical="center" wrapText="1"/>
    </xf>
    <xf numFmtId="0" fontId="0" fillId="0" borderId="46" xfId="12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 horizontal="right" vertical="center"/>
    </xf>
    <xf numFmtId="165" fontId="4" fillId="0" borderId="43" xfId="3" applyNumberFormat="1" applyFont="1" applyFill="1" applyBorder="1" applyAlignment="1">
      <alignment horizontal="right" vertical="center"/>
    </xf>
    <xf numFmtId="3" fontId="0" fillId="0" borderId="22" xfId="1" applyNumberFormat="1" applyFont="1" applyFill="1" applyBorder="1" applyAlignment="1">
      <alignment vertical="center"/>
    </xf>
    <xf numFmtId="0" fontId="4" fillId="0" borderId="66" xfId="7" applyFont="1" applyFill="1" applyBorder="1" applyAlignment="1">
      <alignment horizontal="right" vertical="center"/>
    </xf>
    <xf numFmtId="0" fontId="4" fillId="0" borderId="67" xfId="7" applyFont="1" applyFill="1" applyBorder="1" applyAlignment="1">
      <alignment horizontal="center" vertical="center"/>
    </xf>
    <xf numFmtId="0" fontId="4" fillId="0" borderId="69" xfId="2" applyFont="1" applyFill="1" applyBorder="1" applyAlignment="1">
      <alignment horizontal="center" vertical="center"/>
    </xf>
    <xf numFmtId="0" fontId="4" fillId="0" borderId="68" xfId="7" applyFont="1" applyFill="1" applyBorder="1" applyAlignment="1">
      <alignment horizontal="left" vertical="center" wrapText="1"/>
    </xf>
    <xf numFmtId="3" fontId="4" fillId="0" borderId="70" xfId="2" applyNumberFormat="1" applyFont="1" applyFill="1" applyBorder="1" applyAlignment="1">
      <alignment vertical="center"/>
    </xf>
    <xf numFmtId="3" fontId="4" fillId="0" borderId="69" xfId="2" applyNumberFormat="1" applyFont="1" applyFill="1" applyBorder="1" applyAlignment="1">
      <alignment vertical="center"/>
    </xf>
    <xf numFmtId="3" fontId="4" fillId="0" borderId="8" xfId="2" applyNumberFormat="1" applyFont="1" applyFill="1" applyBorder="1" applyAlignment="1">
      <alignment vertical="center"/>
    </xf>
    <xf numFmtId="3" fontId="4" fillId="0" borderId="67" xfId="7" applyNumberFormat="1" applyFont="1" applyFill="1" applyBorder="1" applyAlignment="1">
      <alignment horizontal="right" vertical="center"/>
    </xf>
    <xf numFmtId="165" fontId="4" fillId="0" borderId="69" xfId="3" applyNumberFormat="1" applyFont="1" applyFill="1" applyBorder="1" applyAlignment="1">
      <alignment vertical="center"/>
    </xf>
    <xf numFmtId="4" fontId="4" fillId="0" borderId="46" xfId="6" applyNumberFormat="1" applyFont="1" applyFill="1" applyBorder="1" applyAlignment="1">
      <alignment horizontal="left" vertical="center"/>
    </xf>
    <xf numFmtId="0" fontId="4" fillId="0" borderId="61" xfId="7" applyFont="1" applyFill="1" applyBorder="1" applyAlignment="1">
      <alignment horizontal="left" vertical="center" wrapText="1"/>
    </xf>
    <xf numFmtId="3" fontId="4" fillId="0" borderId="61" xfId="2" applyNumberFormat="1" applyFont="1" applyFill="1" applyBorder="1" applyAlignment="1">
      <alignment horizontal="right" vertical="center"/>
    </xf>
    <xf numFmtId="0" fontId="4" fillId="0" borderId="48" xfId="7" applyNumberFormat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right" vertical="center"/>
    </xf>
    <xf numFmtId="3" fontId="0" fillId="0" borderId="66" xfId="2" applyNumberFormat="1" applyFont="1" applyFill="1" applyBorder="1" applyAlignment="1">
      <alignment vertical="center"/>
    </xf>
    <xf numFmtId="3" fontId="0" fillId="0" borderId="69" xfId="2" applyNumberFormat="1" applyFont="1" applyFill="1" applyBorder="1" applyAlignment="1">
      <alignment horizontal="right" vertical="center"/>
    </xf>
    <xf numFmtId="49" fontId="0" fillId="0" borderId="67" xfId="2" applyNumberFormat="1" applyFont="1" applyFill="1" applyBorder="1" applyAlignment="1">
      <alignment horizontal="center" vertical="center" wrapText="1"/>
    </xf>
    <xf numFmtId="0" fontId="4" fillId="0" borderId="7" xfId="7" applyNumberFormat="1" applyFont="1" applyFill="1" applyBorder="1" applyAlignment="1">
      <alignment horizontal="right" vertical="center"/>
    </xf>
    <xf numFmtId="0" fontId="4" fillId="0" borderId="67" xfId="7" applyNumberFormat="1" applyFont="1" applyFill="1" applyBorder="1" applyAlignment="1">
      <alignment horizontal="center" vertical="center"/>
    </xf>
    <xf numFmtId="0" fontId="4" fillId="0" borderId="70" xfId="7" applyFont="1" applyFill="1" applyBorder="1" applyAlignment="1">
      <alignment horizontal="left" vertical="center" wrapText="1"/>
    </xf>
    <xf numFmtId="3" fontId="4" fillId="0" borderId="66" xfId="2" applyNumberFormat="1" applyFont="1" applyFill="1" applyBorder="1" applyAlignment="1">
      <alignment vertical="center"/>
    </xf>
    <xf numFmtId="3" fontId="4" fillId="0" borderId="69" xfId="7" applyNumberFormat="1" applyFont="1" applyFill="1" applyBorder="1" applyAlignment="1">
      <alignment horizontal="right" vertical="center"/>
    </xf>
    <xf numFmtId="3" fontId="4" fillId="0" borderId="8" xfId="7" applyNumberFormat="1" applyFont="1" applyFill="1" applyBorder="1" applyAlignment="1">
      <alignment horizontal="right" vertical="center"/>
    </xf>
    <xf numFmtId="49" fontId="4" fillId="0" borderId="69" xfId="2" applyNumberFormat="1" applyFont="1" applyFill="1" applyBorder="1" applyAlignment="1">
      <alignment horizontal="center" vertical="center"/>
    </xf>
    <xf numFmtId="0" fontId="4" fillId="0" borderId="8" xfId="7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6" xfId="1" applyFont="1" applyFill="1" applyBorder="1" applyAlignment="1">
      <alignment horizontal="right" vertical="center"/>
    </xf>
    <xf numFmtId="49" fontId="4" fillId="0" borderId="27" xfId="2" applyNumberFormat="1" applyFont="1" applyFill="1" applyBorder="1" applyAlignment="1">
      <alignment horizontal="center" vertical="center"/>
    </xf>
    <xf numFmtId="49" fontId="4" fillId="0" borderId="18" xfId="2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 vertical="center" wrapText="1"/>
    </xf>
    <xf numFmtId="49" fontId="0" fillId="0" borderId="7" xfId="2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 wrapText="1"/>
    </xf>
    <xf numFmtId="165" fontId="4" fillId="0" borderId="56" xfId="3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4" fillId="0" borderId="51" xfId="7" applyNumberFormat="1" applyFont="1" applyFill="1" applyBorder="1" applyAlignment="1">
      <alignment horizontal="right" vertical="center"/>
    </xf>
    <xf numFmtId="0" fontId="4" fillId="0" borderId="50" xfId="7" applyNumberFormat="1" applyFont="1" applyFill="1" applyBorder="1" applyAlignment="1">
      <alignment horizontal="center" vertical="center"/>
    </xf>
    <xf numFmtId="3" fontId="4" fillId="0" borderId="45" xfId="7" applyNumberFormat="1" applyFont="1" applyFill="1" applyBorder="1" applyAlignment="1">
      <alignment horizontal="right" vertical="center"/>
    </xf>
    <xf numFmtId="3" fontId="4" fillId="0" borderId="48" xfId="7" applyNumberFormat="1" applyFont="1" applyFill="1" applyBorder="1" applyAlignment="1">
      <alignment horizontal="right" vertical="center"/>
    </xf>
    <xf numFmtId="3" fontId="4" fillId="0" borderId="50" xfId="7" applyNumberFormat="1" applyFont="1" applyFill="1" applyBorder="1" applyAlignment="1">
      <alignment horizontal="right" vertical="center"/>
    </xf>
    <xf numFmtId="164" fontId="4" fillId="0" borderId="45" xfId="3" applyNumberFormat="1" applyFont="1" applyFill="1" applyBorder="1" applyAlignment="1">
      <alignment vertical="center"/>
    </xf>
    <xf numFmtId="0" fontId="4" fillId="0" borderId="66" xfId="7" applyNumberFormat="1" applyFont="1" applyFill="1" applyBorder="1" applyAlignment="1">
      <alignment horizontal="right" vertical="center"/>
    </xf>
    <xf numFmtId="49" fontId="4" fillId="0" borderId="68" xfId="7" applyNumberFormat="1" applyFont="1" applyFill="1" applyBorder="1" applyAlignment="1">
      <alignment horizontal="left" vertical="center"/>
    </xf>
    <xf numFmtId="164" fontId="4" fillId="0" borderId="69" xfId="3" applyNumberFormat="1" applyFont="1" applyFill="1" applyBorder="1" applyAlignment="1">
      <alignment vertical="center"/>
    </xf>
    <xf numFmtId="49" fontId="4" fillId="0" borderId="72" xfId="2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vertical="center"/>
    </xf>
    <xf numFmtId="49" fontId="4" fillId="0" borderId="67" xfId="2" applyNumberFormat="1" applyFont="1" applyFill="1" applyBorder="1" applyAlignment="1">
      <alignment horizontal="center" vertical="center" wrapText="1"/>
    </xf>
    <xf numFmtId="49" fontId="4" fillId="0" borderId="68" xfId="2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/>
    </xf>
    <xf numFmtId="0" fontId="4" fillId="0" borderId="66" xfId="0" applyNumberFormat="1" applyFont="1" applyFill="1" applyBorder="1" applyAlignment="1">
      <alignment horizontal="right" vertical="center"/>
    </xf>
    <xf numFmtId="0" fontId="4" fillId="0" borderId="67" xfId="0" applyNumberFormat="1" applyFont="1" applyFill="1" applyBorder="1" applyAlignment="1">
      <alignment horizontal="left" vertical="center"/>
    </xf>
    <xf numFmtId="3" fontId="4" fillId="0" borderId="69" xfId="8" applyNumberFormat="1" applyFont="1" applyFill="1" applyBorder="1" applyAlignment="1">
      <alignment horizontal="right" vertical="center"/>
    </xf>
    <xf numFmtId="3" fontId="4" fillId="0" borderId="8" xfId="8" applyNumberFormat="1" applyFont="1" applyFill="1" applyBorder="1" applyAlignment="1">
      <alignment horizontal="right" vertical="center"/>
    </xf>
    <xf numFmtId="49" fontId="4" fillId="0" borderId="66" xfId="2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4" fillId="0" borderId="66" xfId="7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3" fontId="4" fillId="0" borderId="67" xfId="2" applyNumberFormat="1" applyFont="1" applyFill="1" applyBorder="1" applyAlignment="1">
      <alignment vertical="center"/>
    </xf>
    <xf numFmtId="3" fontId="4" fillId="0" borderId="69" xfId="5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3" fontId="0" fillId="0" borderId="13" xfId="9" applyNumberFormat="1" applyFont="1" applyFill="1" applyBorder="1" applyAlignment="1">
      <alignment horizontal="left" vertical="center" wrapText="1"/>
    </xf>
    <xf numFmtId="3" fontId="1" fillId="0" borderId="61" xfId="1" applyNumberFormat="1" applyFont="1" applyFill="1" applyBorder="1" applyAlignment="1">
      <alignment vertical="center"/>
    </xf>
    <xf numFmtId="3" fontId="1" fillId="0" borderId="62" xfId="1" applyNumberFormat="1" applyFont="1" applyFill="1" applyBorder="1" applyAlignment="1">
      <alignment vertical="center"/>
    </xf>
    <xf numFmtId="165" fontId="1" fillId="0" borderId="61" xfId="3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vertical="center"/>
    </xf>
    <xf numFmtId="3" fontId="4" fillId="0" borderId="69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165" fontId="1" fillId="0" borderId="69" xfId="3" applyNumberFormat="1" applyFont="1" applyFill="1" applyBorder="1" applyAlignment="1">
      <alignment horizontal="right" vertical="center"/>
    </xf>
    <xf numFmtId="0" fontId="4" fillId="0" borderId="0" xfId="7" applyFont="1" applyBorder="1"/>
    <xf numFmtId="0" fontId="4" fillId="6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justify" vertical="center"/>
    </xf>
    <xf numFmtId="49" fontId="1" fillId="0" borderId="22" xfId="2" applyNumberFormat="1" applyFont="1" applyFill="1" applyBorder="1" applyAlignment="1">
      <alignment horizontal="left" wrapText="1"/>
    </xf>
    <xf numFmtId="165" fontId="4" fillId="0" borderId="68" xfId="3" applyNumberFormat="1" applyFont="1" applyFill="1" applyBorder="1" applyAlignment="1">
      <alignment vertical="center"/>
    </xf>
    <xf numFmtId="0" fontId="2" fillId="0" borderId="0" xfId="1" applyFont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55" xfId="0" applyFont="1" applyFill="1" applyBorder="1" applyAlignment="1">
      <alignment horizontal="left" vertical="center"/>
    </xf>
    <xf numFmtId="0" fontId="5" fillId="4" borderId="60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7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55" xfId="0" applyFont="1" applyFill="1" applyBorder="1" applyAlignment="1">
      <alignment horizontal="left" vertical="center"/>
    </xf>
    <xf numFmtId="0" fontId="5" fillId="6" borderId="60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/>
    </xf>
    <xf numFmtId="0" fontId="5" fillId="5" borderId="7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55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horizontal="left" vertical="center" wrapText="1"/>
    </xf>
    <xf numFmtId="0" fontId="5" fillId="4" borderId="12" xfId="4" applyFont="1" applyFill="1" applyBorder="1" applyAlignment="1">
      <alignment horizontal="left" vertical="center"/>
    </xf>
    <xf numFmtId="0" fontId="5" fillId="4" borderId="55" xfId="4" applyFont="1" applyFill="1" applyBorder="1" applyAlignment="1">
      <alignment horizontal="left" vertical="center"/>
    </xf>
    <xf numFmtId="0" fontId="5" fillId="4" borderId="60" xfId="4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0" fontId="13" fillId="5" borderId="71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55" xfId="0" applyFont="1" applyFill="1" applyBorder="1" applyAlignment="1">
      <alignment horizontal="left" vertical="center"/>
    </xf>
    <xf numFmtId="0" fontId="3" fillId="4" borderId="60" xfId="0" applyFont="1" applyFill="1" applyBorder="1" applyAlignment="1">
      <alignment horizontal="left" vertical="center"/>
    </xf>
    <xf numFmtId="3" fontId="5" fillId="0" borderId="33" xfId="2" applyNumberFormat="1" applyFont="1" applyBorder="1" applyAlignment="1">
      <alignment horizontal="center" vertical="center"/>
    </xf>
    <xf numFmtId="3" fontId="5" fillId="0" borderId="25" xfId="2" applyNumberFormat="1" applyFont="1" applyBorder="1" applyAlignment="1">
      <alignment horizontal="center" vertical="center"/>
    </xf>
    <xf numFmtId="3" fontId="5" fillId="0" borderId="46" xfId="2" applyNumberFormat="1" applyFont="1" applyBorder="1" applyAlignment="1">
      <alignment horizontal="center" vertical="center"/>
    </xf>
    <xf numFmtId="3" fontId="5" fillId="0" borderId="47" xfId="2" applyNumberFormat="1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3" fontId="5" fillId="0" borderId="31" xfId="2" applyNumberFormat="1" applyFont="1" applyBorder="1" applyAlignment="1">
      <alignment horizontal="center" vertical="center"/>
    </xf>
    <xf numFmtId="3" fontId="5" fillId="0" borderId="42" xfId="2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58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Čárka 2" xfId="10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Check Cell" xfId="45"/>
    <cellStyle name="Input" xfId="46"/>
    <cellStyle name="Linked Cell" xfId="47"/>
    <cellStyle name="Neutral" xfId="48"/>
    <cellStyle name="Normální" xfId="0" builtinId="0"/>
    <cellStyle name="Normální 2" xfId="7"/>
    <cellStyle name="Normální 2 2" xfId="49"/>
    <cellStyle name="Normální 2 2 2" xfId="50"/>
    <cellStyle name="Normální 3" xfId="6"/>
    <cellStyle name="Normální 3 2" xfId="51"/>
    <cellStyle name="Normální 4" xfId="52"/>
    <cellStyle name="Normální 6" xfId="11"/>
    <cellStyle name="normální_2007 - 1" xfId="5"/>
    <cellStyle name="normální_2008 - 12" xfId="8"/>
    <cellStyle name="normální_Navrh IR2009 - 21_10_2008" xfId="12"/>
    <cellStyle name="normální_OVaK" xfId="9"/>
    <cellStyle name="normální_pl - 2003" xfId="1"/>
    <cellStyle name="normální_pl2002" xfId="3"/>
    <cellStyle name="normální_ROZPOČET 2008 - BAR" xfId="4"/>
    <cellStyle name="normální_Sešit2" xfId="2"/>
    <cellStyle name="Note" xfId="53"/>
    <cellStyle name="Output" xfId="54"/>
    <cellStyle name="Title" xfId="55"/>
    <cellStyle name="Total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89"/>
  <sheetViews>
    <sheetView zoomScale="145" zoomScaleNormal="145" workbookViewId="0">
      <selection activeCell="I7" sqref="I7"/>
    </sheetView>
  </sheetViews>
  <sheetFormatPr defaultRowHeight="12.75" x14ac:dyDescent="0.2"/>
  <cols>
    <col min="1" max="1" width="52" style="100" customWidth="1"/>
    <col min="2" max="3" width="10.7109375" style="98" customWidth="1"/>
    <col min="4" max="4" width="11.7109375" style="98" customWidth="1"/>
    <col min="5" max="5" width="8" style="98" customWidth="1"/>
    <col min="6" max="6" width="6.7109375" style="12" customWidth="1"/>
    <col min="7" max="129" width="9.140625" style="12"/>
    <col min="130" max="16384" width="9.140625" style="99"/>
  </cols>
  <sheetData>
    <row r="1" spans="1:130" s="3" customFormat="1" ht="22.5" customHeight="1" x14ac:dyDescent="0.25">
      <c r="A1" s="1177" t="s">
        <v>0</v>
      </c>
      <c r="B1" s="1177"/>
      <c r="C1" s="1177"/>
      <c r="D1" s="1177"/>
      <c r="E1" s="1177"/>
      <c r="F1" s="1177"/>
      <c r="G1" s="1"/>
      <c r="H1" s="2"/>
    </row>
    <row r="2" spans="1:130" s="3" customFormat="1" ht="17.25" customHeight="1" x14ac:dyDescent="0.25">
      <c r="A2" s="1177" t="s">
        <v>1</v>
      </c>
      <c r="B2" s="1177"/>
      <c r="C2" s="1177"/>
      <c r="D2" s="1177"/>
      <c r="E2" s="1177"/>
      <c r="F2" s="1177"/>
      <c r="H2" s="2"/>
    </row>
    <row r="3" spans="1:130" s="3" customFormat="1" ht="15" customHeight="1" thickBot="1" x14ac:dyDescent="0.25">
      <c r="A3" s="4"/>
      <c r="B3" s="4"/>
      <c r="C3" s="4"/>
      <c r="D3" s="4"/>
      <c r="E3" s="5" t="s">
        <v>2</v>
      </c>
      <c r="F3" s="6"/>
      <c r="H3" s="2"/>
    </row>
    <row r="4" spans="1:130" s="12" customFormat="1" ht="17.25" customHeight="1" x14ac:dyDescent="0.2">
      <c r="A4" s="7" t="s">
        <v>3</v>
      </c>
      <c r="B4" s="8" t="s">
        <v>4</v>
      </c>
      <c r="C4" s="9"/>
      <c r="D4" s="1178" t="s">
        <v>5</v>
      </c>
      <c r="E4" s="10" t="s">
        <v>6</v>
      </c>
      <c r="F4" s="11"/>
    </row>
    <row r="5" spans="1:130" s="12" customFormat="1" ht="17.25" customHeight="1" thickBot="1" x14ac:dyDescent="0.25">
      <c r="A5" s="13" t="s">
        <v>7</v>
      </c>
      <c r="B5" s="14" t="s">
        <v>8</v>
      </c>
      <c r="C5" s="15" t="s">
        <v>9</v>
      </c>
      <c r="D5" s="1179"/>
      <c r="E5" s="16" t="s">
        <v>10</v>
      </c>
      <c r="F5" s="17" t="s">
        <v>11</v>
      </c>
    </row>
    <row r="6" spans="1:130" s="23" customFormat="1" ht="18.75" customHeight="1" thickBot="1" x14ac:dyDescent="0.25">
      <c r="A6" s="18" t="s">
        <v>12</v>
      </c>
      <c r="B6" s="19">
        <f>SUM(B7)</f>
        <v>2654</v>
      </c>
      <c r="C6" s="19">
        <f>SUM(C7)</f>
        <v>2654</v>
      </c>
      <c r="D6" s="19">
        <f>SUM(D7)</f>
        <v>0</v>
      </c>
      <c r="E6" s="20">
        <f t="shared" ref="E6:E26" si="0">(D6/B6)*100</f>
        <v>0</v>
      </c>
      <c r="F6" s="21">
        <f t="shared" ref="F6:F47" si="1">(D6/C6)*100</f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</row>
    <row r="7" spans="1:130" s="29" customFormat="1" ht="27.75" customHeight="1" thickBot="1" x14ac:dyDescent="0.25">
      <c r="A7" s="24" t="s">
        <v>13</v>
      </c>
      <c r="B7" s="25">
        <f>'2019 - 3'!J8</f>
        <v>2654</v>
      </c>
      <c r="C7" s="25">
        <f>'2019 - 3'!K8</f>
        <v>2654</v>
      </c>
      <c r="D7" s="25">
        <f>'2019 - 3'!L8</f>
        <v>0</v>
      </c>
      <c r="E7" s="26">
        <f t="shared" si="0"/>
        <v>0</v>
      </c>
      <c r="F7" s="27">
        <f t="shared" si="1"/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28"/>
    </row>
    <row r="8" spans="1:130" s="23" customFormat="1" ht="18.75" customHeight="1" thickBot="1" x14ac:dyDescent="0.25">
      <c r="A8" s="30" t="s">
        <v>14</v>
      </c>
      <c r="B8" s="31">
        <f>SUM(B9:B16)</f>
        <v>896684</v>
      </c>
      <c r="C8" s="19">
        <f>SUM(C9:C16)</f>
        <v>886373</v>
      </c>
      <c r="D8" s="19">
        <f>SUM(D9:D16)</f>
        <v>31662</v>
      </c>
      <c r="E8" s="20">
        <f t="shared" si="0"/>
        <v>3.531009809475802</v>
      </c>
      <c r="F8" s="21">
        <f t="shared" si="1"/>
        <v>3.572085341047166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</row>
    <row r="9" spans="1:130" s="29" customFormat="1" ht="18" customHeight="1" x14ac:dyDescent="0.2">
      <c r="A9" s="32" t="s">
        <v>15</v>
      </c>
      <c r="B9" s="25">
        <f>'2019 - 3'!J10</f>
        <v>158412</v>
      </c>
      <c r="C9" s="25">
        <f>'2019 - 3'!K10</f>
        <v>152002</v>
      </c>
      <c r="D9" s="25">
        <f>'2019 - 3'!L10</f>
        <v>6552</v>
      </c>
      <c r="E9" s="26">
        <f t="shared" si="0"/>
        <v>4.1360502992197556</v>
      </c>
      <c r="F9" s="27">
        <f t="shared" si="1"/>
        <v>4.3104695990842226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28"/>
    </row>
    <row r="10" spans="1:130" s="29" customFormat="1" ht="18" customHeight="1" x14ac:dyDescent="0.2">
      <c r="A10" s="32" t="s">
        <v>16</v>
      </c>
      <c r="B10" s="33">
        <f>'2019 - 3'!J39</f>
        <v>96844</v>
      </c>
      <c r="C10" s="33">
        <f>'2019 - 3'!K39</f>
        <v>95360</v>
      </c>
      <c r="D10" s="33">
        <f>'2019 - 3'!L39</f>
        <v>2942</v>
      </c>
      <c r="E10" s="26">
        <f t="shared" si="0"/>
        <v>3.0378753459171453</v>
      </c>
      <c r="F10" s="34">
        <f t="shared" si="1"/>
        <v>3.0851510067114094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28"/>
    </row>
    <row r="11" spans="1:130" s="29" customFormat="1" ht="18" customHeight="1" x14ac:dyDescent="0.2">
      <c r="A11" s="35" t="s">
        <v>17</v>
      </c>
      <c r="B11" s="33">
        <f>'2019 - 3'!J77</f>
        <v>21912</v>
      </c>
      <c r="C11" s="33">
        <f>'2019 - 3'!K77</f>
        <v>21912</v>
      </c>
      <c r="D11" s="33">
        <f>'2019 - 3'!L77</f>
        <v>0</v>
      </c>
      <c r="E11" s="26">
        <f t="shared" si="0"/>
        <v>0</v>
      </c>
      <c r="F11" s="34">
        <f t="shared" si="1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28"/>
    </row>
    <row r="12" spans="1:130" s="29" customFormat="1" ht="18" customHeight="1" x14ac:dyDescent="0.2">
      <c r="A12" s="36" t="s">
        <v>18</v>
      </c>
      <c r="B12" s="33">
        <f>'2019 - 3'!J82</f>
        <v>2860</v>
      </c>
      <c r="C12" s="33">
        <f>'2019 - 3'!K82</f>
        <v>2860</v>
      </c>
      <c r="D12" s="33">
        <f>'2019 - 3'!L82</f>
        <v>0</v>
      </c>
      <c r="E12" s="26">
        <f t="shared" si="0"/>
        <v>0</v>
      </c>
      <c r="F12" s="34">
        <f t="shared" si="1"/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28"/>
    </row>
    <row r="13" spans="1:130" s="29" customFormat="1" ht="18" customHeight="1" x14ac:dyDescent="0.2">
      <c r="A13" s="36" t="s">
        <v>19</v>
      </c>
      <c r="B13" s="33">
        <f>'2019 - 3'!J85</f>
        <v>2000</v>
      </c>
      <c r="C13" s="33">
        <f>'2019 - 3'!K85</f>
        <v>2000</v>
      </c>
      <c r="D13" s="33">
        <f>'2019 - 3'!L85</f>
        <v>0</v>
      </c>
      <c r="E13" s="37">
        <f t="shared" si="0"/>
        <v>0</v>
      </c>
      <c r="F13" s="34">
        <f t="shared" si="1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28"/>
    </row>
    <row r="14" spans="1:130" s="29" customFormat="1" ht="18" customHeight="1" x14ac:dyDescent="0.2">
      <c r="A14" s="35" t="s">
        <v>20</v>
      </c>
      <c r="B14" s="33">
        <f>'2019 - 3'!J87</f>
        <v>106512</v>
      </c>
      <c r="C14" s="33">
        <f>'2019 - 3'!K87</f>
        <v>106512</v>
      </c>
      <c r="D14" s="33">
        <f>'2019 - 3'!L87</f>
        <v>1690</v>
      </c>
      <c r="E14" s="38">
        <f t="shared" si="0"/>
        <v>1.5866756797356167</v>
      </c>
      <c r="F14" s="34">
        <f t="shared" si="1"/>
        <v>1.5866756797356167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28"/>
    </row>
    <row r="15" spans="1:130" s="44" customFormat="1" ht="26.25" customHeight="1" x14ac:dyDescent="0.2">
      <c r="A15" s="39" t="s">
        <v>21</v>
      </c>
      <c r="B15" s="33">
        <f>'2019 - 3'!J129</f>
        <v>495869</v>
      </c>
      <c r="C15" s="33">
        <f>'2019 - 3'!K129</f>
        <v>493842</v>
      </c>
      <c r="D15" s="33">
        <f>'2019 - 3'!L129</f>
        <v>20464</v>
      </c>
      <c r="E15" s="40">
        <f t="shared" si="0"/>
        <v>4.1268964182072283</v>
      </c>
      <c r="F15" s="41">
        <f t="shared" si="1"/>
        <v>4.1438354777438935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3"/>
    </row>
    <row r="16" spans="1:130" s="50" customFormat="1" ht="18.95" customHeight="1" thickBot="1" x14ac:dyDescent="0.25">
      <c r="A16" s="45" t="s">
        <v>22</v>
      </c>
      <c r="B16" s="46">
        <f>'2019 - 3'!J212</f>
        <v>12275</v>
      </c>
      <c r="C16" s="46">
        <f>'2019 - 3'!K212</f>
        <v>11885</v>
      </c>
      <c r="D16" s="46">
        <f>'2019 - 3'!L212</f>
        <v>14</v>
      </c>
      <c r="E16" s="47">
        <f t="shared" si="0"/>
        <v>0.11405295315682282</v>
      </c>
      <c r="F16" s="34">
        <f t="shared" si="1"/>
        <v>0.11779554059739167</v>
      </c>
      <c r="G16" s="12"/>
      <c r="H16" s="12"/>
      <c r="I16" s="12"/>
      <c r="J16" s="12"/>
      <c r="K16" s="12"/>
      <c r="L16" s="12"/>
      <c r="M16" s="12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9"/>
    </row>
    <row r="17" spans="1:130" s="54" customFormat="1" ht="18.75" customHeight="1" thickBot="1" x14ac:dyDescent="0.25">
      <c r="A17" s="51" t="s">
        <v>23</v>
      </c>
      <c r="B17" s="19">
        <f>SUM(B18:B36)</f>
        <v>415608</v>
      </c>
      <c r="C17" s="19">
        <f>SUM(C18:C36)</f>
        <v>419266</v>
      </c>
      <c r="D17" s="19">
        <f>SUM(D18:D36)</f>
        <v>45425</v>
      </c>
      <c r="E17" s="20">
        <f t="shared" si="0"/>
        <v>10.929770360532039</v>
      </c>
      <c r="F17" s="21">
        <f t="shared" si="1"/>
        <v>10.834410612832905</v>
      </c>
      <c r="G17" s="12"/>
      <c r="H17" s="12"/>
      <c r="I17" s="12"/>
      <c r="J17" s="12"/>
      <c r="K17" s="12"/>
      <c r="L17" s="12"/>
      <c r="M17" s="1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3"/>
    </row>
    <row r="18" spans="1:130" s="29" customFormat="1" ht="18" customHeight="1" x14ac:dyDescent="0.2">
      <c r="A18" s="32" t="s">
        <v>24</v>
      </c>
      <c r="B18" s="46">
        <f>'2019 - 3'!J218</f>
        <v>500</v>
      </c>
      <c r="C18" s="46">
        <f>'2019 - 3'!K218</f>
        <v>500</v>
      </c>
      <c r="D18" s="46">
        <f>'2019 - 3'!L218</f>
        <v>9</v>
      </c>
      <c r="E18" s="55">
        <f t="shared" si="0"/>
        <v>1.7999999999999998</v>
      </c>
      <c r="F18" s="56">
        <f t="shared" si="1"/>
        <v>1.7999999999999998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28"/>
    </row>
    <row r="19" spans="1:130" s="29" customFormat="1" ht="18" customHeight="1" x14ac:dyDescent="0.2">
      <c r="A19" s="57" t="s">
        <v>25</v>
      </c>
      <c r="B19" s="46">
        <f>'2019 - 3'!J220</f>
        <v>18947</v>
      </c>
      <c r="C19" s="46">
        <f>'2019 - 3'!K220</f>
        <v>18947</v>
      </c>
      <c r="D19" s="46">
        <f>'2019 - 3'!L220</f>
        <v>27</v>
      </c>
      <c r="E19" s="58">
        <f t="shared" si="0"/>
        <v>0.14250277088721169</v>
      </c>
      <c r="F19" s="56">
        <f t="shared" si="1"/>
        <v>0.14250277088721169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28"/>
    </row>
    <row r="20" spans="1:130" s="29" customFormat="1" ht="18" customHeight="1" x14ac:dyDescent="0.2">
      <c r="A20" s="59" t="s">
        <v>26</v>
      </c>
      <c r="B20" s="46">
        <f>'2019 - 3'!J223</f>
        <v>7079</v>
      </c>
      <c r="C20" s="46">
        <f>'2019 - 3'!K223</f>
        <v>6943</v>
      </c>
      <c r="D20" s="46">
        <f>'2019 - 3'!L223</f>
        <v>6746</v>
      </c>
      <c r="E20" s="58">
        <f t="shared" si="0"/>
        <v>95.295945755050155</v>
      </c>
      <c r="F20" s="56">
        <f t="shared" si="1"/>
        <v>97.162609822843152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28"/>
    </row>
    <row r="21" spans="1:130" s="50" customFormat="1" ht="18" customHeight="1" x14ac:dyDescent="0.2">
      <c r="A21" s="59" t="s">
        <v>27</v>
      </c>
      <c r="B21" s="46">
        <f>'2019 - 3'!J225</f>
        <v>11936</v>
      </c>
      <c r="C21" s="46">
        <f>'2019 - 3'!K225</f>
        <v>11936</v>
      </c>
      <c r="D21" s="46">
        <f>'2019 - 3'!L225</f>
        <v>8354</v>
      </c>
      <c r="E21" s="58">
        <f t="shared" si="0"/>
        <v>69.989946380697049</v>
      </c>
      <c r="F21" s="56">
        <f t="shared" si="1"/>
        <v>69.989946380697049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9"/>
    </row>
    <row r="22" spans="1:130" s="29" customFormat="1" ht="18" customHeight="1" x14ac:dyDescent="0.2">
      <c r="A22" s="32" t="s">
        <v>28</v>
      </c>
      <c r="B22" s="46">
        <f>'2019 - 3'!J227</f>
        <v>8804</v>
      </c>
      <c r="C22" s="46">
        <f>'2019 - 3'!K227</f>
        <v>8804</v>
      </c>
      <c r="D22" s="46">
        <f>'2019 - 3'!L227</f>
        <v>442</v>
      </c>
      <c r="E22" s="58">
        <f t="shared" si="0"/>
        <v>5.02044525215811</v>
      </c>
      <c r="F22" s="56">
        <f t="shared" si="1"/>
        <v>5.02044525215811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28"/>
    </row>
    <row r="23" spans="1:130" s="29" customFormat="1" ht="18" customHeight="1" x14ac:dyDescent="0.2">
      <c r="A23" s="60" t="s">
        <v>29</v>
      </c>
      <c r="B23" s="46">
        <f>'2019 - 3'!J229</f>
        <v>943</v>
      </c>
      <c r="C23" s="46">
        <f>'2019 - 3'!K229</f>
        <v>943</v>
      </c>
      <c r="D23" s="46">
        <f>'2019 - 3'!L229</f>
        <v>0</v>
      </c>
      <c r="E23" s="58">
        <f t="shared" si="0"/>
        <v>0</v>
      </c>
      <c r="F23" s="56">
        <f t="shared" si="1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28"/>
    </row>
    <row r="24" spans="1:130" s="29" customFormat="1" ht="18" customHeight="1" x14ac:dyDescent="0.2">
      <c r="A24" s="61" t="s">
        <v>30</v>
      </c>
      <c r="B24" s="46">
        <f>'2019 - 3'!J231</f>
        <v>11940</v>
      </c>
      <c r="C24" s="46">
        <f>'2019 - 3'!K231</f>
        <v>11940</v>
      </c>
      <c r="D24" s="46">
        <f>'2019 - 3'!L231</f>
        <v>0</v>
      </c>
      <c r="E24" s="58">
        <f t="shared" si="0"/>
        <v>0</v>
      </c>
      <c r="F24" s="56">
        <f t="shared" si="1"/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28"/>
    </row>
    <row r="25" spans="1:130" s="29" customFormat="1" ht="18" customHeight="1" x14ac:dyDescent="0.2">
      <c r="A25" s="32" t="s">
        <v>31</v>
      </c>
      <c r="B25" s="46">
        <f>'2019 - 3'!J233</f>
        <v>43112</v>
      </c>
      <c r="C25" s="46">
        <f>'2019 - 3'!K233</f>
        <v>43112</v>
      </c>
      <c r="D25" s="46">
        <f>'2019 - 3'!L233</f>
        <v>8948</v>
      </c>
      <c r="E25" s="58">
        <f t="shared" si="0"/>
        <v>20.755242159955465</v>
      </c>
      <c r="F25" s="56">
        <f t="shared" si="1"/>
        <v>20.755242159955465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28"/>
    </row>
    <row r="26" spans="1:130" s="64" customFormat="1" ht="18" customHeight="1" x14ac:dyDescent="0.2">
      <c r="A26" s="32" t="s">
        <v>32</v>
      </c>
      <c r="B26" s="46">
        <f>'2019 - 3'!J238</f>
        <v>10000</v>
      </c>
      <c r="C26" s="46">
        <f>'2019 - 3'!K238</f>
        <v>10000</v>
      </c>
      <c r="D26" s="46">
        <f>'2019 - 3'!L238</f>
        <v>550</v>
      </c>
      <c r="E26" s="55">
        <f t="shared" si="0"/>
        <v>5.5</v>
      </c>
      <c r="F26" s="62">
        <f t="shared" si="1"/>
        <v>5.5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63"/>
    </row>
    <row r="27" spans="1:130" s="64" customFormat="1" ht="18" customHeight="1" x14ac:dyDescent="0.2">
      <c r="A27" s="35" t="s">
        <v>33</v>
      </c>
      <c r="B27" s="46">
        <f>'2019 - 3'!J240</f>
        <v>57669</v>
      </c>
      <c r="C27" s="46">
        <f>'2019 - 3'!K240</f>
        <v>57723</v>
      </c>
      <c r="D27" s="46">
        <f>'2019 - 3'!L240</f>
        <v>15967</v>
      </c>
      <c r="E27" s="65">
        <f>(D27/B27)*100</f>
        <v>27.687319010213457</v>
      </c>
      <c r="F27" s="62">
        <f t="shared" si="1"/>
        <v>27.661417459245012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63"/>
    </row>
    <row r="28" spans="1:130" s="64" customFormat="1" ht="18" customHeight="1" x14ac:dyDescent="0.2">
      <c r="A28" s="59" t="s">
        <v>34</v>
      </c>
      <c r="B28" s="46">
        <f>'2019 - 3'!J250</f>
        <v>72392</v>
      </c>
      <c r="C28" s="46">
        <f>'2019 - 3'!K250</f>
        <v>72392</v>
      </c>
      <c r="D28" s="46">
        <f>'2019 - 3'!L250</f>
        <v>1358</v>
      </c>
      <c r="E28" s="65">
        <f t="shared" ref="E28:E30" si="2">(D28/B28)*100</f>
        <v>1.8758978892695326</v>
      </c>
      <c r="F28" s="62">
        <f t="shared" si="1"/>
        <v>1.8758978892695326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63"/>
    </row>
    <row r="29" spans="1:130" s="64" customFormat="1" ht="18" customHeight="1" x14ac:dyDescent="0.2">
      <c r="A29" s="61" t="s">
        <v>35</v>
      </c>
      <c r="B29" s="46">
        <f>'2019 - 3'!J253</f>
        <v>2700</v>
      </c>
      <c r="C29" s="46">
        <f>'2019 - 3'!K253</f>
        <v>2700</v>
      </c>
      <c r="D29" s="46">
        <f>'2019 - 3'!L253</f>
        <v>950</v>
      </c>
      <c r="E29" s="65">
        <f t="shared" si="2"/>
        <v>35.185185185185183</v>
      </c>
      <c r="F29" s="62">
        <f t="shared" si="1"/>
        <v>35.185185185185183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63"/>
    </row>
    <row r="30" spans="1:130" s="64" customFormat="1" ht="18" customHeight="1" x14ac:dyDescent="0.2">
      <c r="A30" s="36" t="s">
        <v>36</v>
      </c>
      <c r="B30" s="46">
        <f>'2019 - 3'!J255</f>
        <v>38137</v>
      </c>
      <c r="C30" s="46">
        <f>'2019 - 3'!K255</f>
        <v>38137</v>
      </c>
      <c r="D30" s="46">
        <f>'2019 - 3'!L255</f>
        <v>0</v>
      </c>
      <c r="E30" s="65">
        <f t="shared" si="2"/>
        <v>0</v>
      </c>
      <c r="F30" s="62">
        <f t="shared" si="1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63"/>
    </row>
    <row r="31" spans="1:130" s="64" customFormat="1" ht="18" customHeight="1" x14ac:dyDescent="0.2">
      <c r="A31" s="66" t="s">
        <v>37</v>
      </c>
      <c r="B31" s="46">
        <f>'2019 - 3'!J258</f>
        <v>0</v>
      </c>
      <c r="C31" s="46">
        <f>'2019 - 3'!K258</f>
        <v>240</v>
      </c>
      <c r="D31" s="46">
        <f>'2019 - 3'!L258</f>
        <v>240</v>
      </c>
      <c r="E31" s="67" t="s">
        <v>38</v>
      </c>
      <c r="F31" s="62">
        <f t="shared" si="1"/>
        <v>100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63"/>
    </row>
    <row r="32" spans="1:130" s="64" customFormat="1" ht="18" customHeight="1" x14ac:dyDescent="0.2">
      <c r="A32" s="32" t="s">
        <v>39</v>
      </c>
      <c r="B32" s="46">
        <f>'2019 - 3'!J260</f>
        <v>35154</v>
      </c>
      <c r="C32" s="46">
        <f>'2019 - 3'!K260</f>
        <v>35154</v>
      </c>
      <c r="D32" s="46">
        <f>'2019 - 3'!L260</f>
        <v>1380</v>
      </c>
      <c r="E32" s="58">
        <f t="shared" ref="E32:E48" si="3">(D32/B32)*100</f>
        <v>3.925584570745861</v>
      </c>
      <c r="F32" s="34">
        <f t="shared" si="1"/>
        <v>3.925584570745861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63"/>
    </row>
    <row r="33" spans="1:130" s="29" customFormat="1" ht="18" customHeight="1" x14ac:dyDescent="0.2">
      <c r="A33" s="68" t="s">
        <v>40</v>
      </c>
      <c r="B33" s="46">
        <f>'2019 - 3'!J279</f>
        <v>26022</v>
      </c>
      <c r="C33" s="46">
        <f>'2019 - 3'!K279</f>
        <v>29522</v>
      </c>
      <c r="D33" s="46">
        <f>'2019 - 3'!L279</f>
        <v>357</v>
      </c>
      <c r="E33" s="58">
        <f t="shared" si="3"/>
        <v>1.3719160710168319</v>
      </c>
      <c r="F33" s="34">
        <f t="shared" si="1"/>
        <v>1.2092676647923584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28"/>
    </row>
    <row r="34" spans="1:130" s="29" customFormat="1" ht="18" customHeight="1" x14ac:dyDescent="0.2">
      <c r="A34" s="68" t="s">
        <v>1001</v>
      </c>
      <c r="B34" s="46">
        <f>'2019 - 3'!J289</f>
        <v>10475</v>
      </c>
      <c r="C34" s="46">
        <f>'2019 - 3'!K289</f>
        <v>10475</v>
      </c>
      <c r="D34" s="46">
        <f>'2019 - 3'!L289</f>
        <v>80</v>
      </c>
      <c r="E34" s="58">
        <f t="shared" si="3"/>
        <v>0.76372315035799521</v>
      </c>
      <c r="F34" s="69">
        <f t="shared" si="1"/>
        <v>0.76372315035799521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28"/>
    </row>
    <row r="35" spans="1:130" s="29" customFormat="1" ht="18" customHeight="1" x14ac:dyDescent="0.2">
      <c r="A35" s="70" t="s">
        <v>42</v>
      </c>
      <c r="B35" s="46">
        <f>'2019 - 3'!J291</f>
        <v>42753</v>
      </c>
      <c r="C35" s="46">
        <f>'2019 - 3'!K291</f>
        <v>42753</v>
      </c>
      <c r="D35" s="46">
        <f>'2019 - 3'!L291</f>
        <v>0</v>
      </c>
      <c r="E35" s="55">
        <f t="shared" si="3"/>
        <v>0</v>
      </c>
      <c r="F35" s="69">
        <f t="shared" si="1"/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28"/>
    </row>
    <row r="36" spans="1:130" s="29" customFormat="1" ht="18" customHeight="1" thickBot="1" x14ac:dyDescent="0.25">
      <c r="A36" s="24" t="s">
        <v>43</v>
      </c>
      <c r="B36" s="46">
        <f>'2019 - 3'!J295</f>
        <v>17045</v>
      </c>
      <c r="C36" s="46">
        <f>'2019 - 3'!K295</f>
        <v>17045</v>
      </c>
      <c r="D36" s="46">
        <f>'2019 - 3'!L295</f>
        <v>17</v>
      </c>
      <c r="E36" s="55">
        <f t="shared" si="3"/>
        <v>9.9735992959812267E-2</v>
      </c>
      <c r="F36" s="69">
        <f t="shared" si="1"/>
        <v>9.9735992959812267E-2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28"/>
    </row>
    <row r="37" spans="1:130" s="54" customFormat="1" ht="18.75" customHeight="1" thickBot="1" x14ac:dyDescent="0.25">
      <c r="A37" s="71" t="s">
        <v>44</v>
      </c>
      <c r="B37" s="19">
        <f>SUM(B38:B40)</f>
        <v>48830</v>
      </c>
      <c r="C37" s="19">
        <f>SUM(C38:C40)</f>
        <v>48810</v>
      </c>
      <c r="D37" s="19">
        <f>SUM(D38:D40)</f>
        <v>1217</v>
      </c>
      <c r="E37" s="20">
        <f t="shared" si="3"/>
        <v>2.4923202949006757</v>
      </c>
      <c r="F37" s="21">
        <f t="shared" si="1"/>
        <v>2.4933415283753328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3"/>
    </row>
    <row r="38" spans="1:130" s="29" customFormat="1" ht="25.5" customHeight="1" x14ac:dyDescent="0.2">
      <c r="A38" s="72" t="s">
        <v>906</v>
      </c>
      <c r="B38" s="46">
        <f>'2019 - 3'!J307</f>
        <v>45901</v>
      </c>
      <c r="C38" s="46">
        <f>'2019 - 3'!K307</f>
        <v>45881</v>
      </c>
      <c r="D38" s="46">
        <f>'2019 - 3'!L307</f>
        <v>1109</v>
      </c>
      <c r="E38" s="55">
        <f t="shared" si="3"/>
        <v>2.4160693666804645</v>
      </c>
      <c r="F38" s="69">
        <f t="shared" si="1"/>
        <v>2.4171225561779384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28"/>
    </row>
    <row r="39" spans="1:130" s="29" customFormat="1" ht="28.5" customHeight="1" x14ac:dyDescent="0.2">
      <c r="A39" s="73" t="s">
        <v>45</v>
      </c>
      <c r="B39" s="46">
        <f>'2019 - 3'!J324</f>
        <v>929</v>
      </c>
      <c r="C39" s="46">
        <f>'2019 - 3'!K324</f>
        <v>929</v>
      </c>
      <c r="D39" s="46">
        <f>'2019 - 3'!L324</f>
        <v>108</v>
      </c>
      <c r="E39" s="58">
        <f t="shared" si="3"/>
        <v>11.625403659849299</v>
      </c>
      <c r="F39" s="69">
        <f t="shared" si="1"/>
        <v>11.625403659849299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28"/>
    </row>
    <row r="40" spans="1:130" s="29" customFormat="1" ht="28.5" customHeight="1" thickBot="1" x14ac:dyDescent="0.25">
      <c r="A40" s="74" t="s">
        <v>46</v>
      </c>
      <c r="B40" s="46">
        <f>'2019 - 3'!J326</f>
        <v>2000</v>
      </c>
      <c r="C40" s="46">
        <f>'2019 - 3'!K326</f>
        <v>2000</v>
      </c>
      <c r="D40" s="46">
        <f>'2019 - 3'!L326</f>
        <v>0</v>
      </c>
      <c r="E40" s="58">
        <f t="shared" si="3"/>
        <v>0</v>
      </c>
      <c r="F40" s="62">
        <f t="shared" si="1"/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28"/>
    </row>
    <row r="41" spans="1:130" s="54" customFormat="1" ht="18.75" customHeight="1" thickBot="1" x14ac:dyDescent="0.25">
      <c r="A41" s="30" t="s">
        <v>47</v>
      </c>
      <c r="B41" s="19">
        <f>SUM(B42:B43)</f>
        <v>27751</v>
      </c>
      <c r="C41" s="19">
        <f>SUM(C42:C43)</f>
        <v>27751</v>
      </c>
      <c r="D41" s="19">
        <f>SUM(D42:D43)</f>
        <v>1152</v>
      </c>
      <c r="E41" s="20">
        <f t="shared" si="3"/>
        <v>4.1512017584951888</v>
      </c>
      <c r="F41" s="21">
        <f t="shared" si="1"/>
        <v>4.1512017584951888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3"/>
    </row>
    <row r="42" spans="1:130" s="29" customFormat="1" ht="27.75" customHeight="1" x14ac:dyDescent="0.2">
      <c r="A42" s="75" t="s">
        <v>48</v>
      </c>
      <c r="B42" s="46">
        <f>'2019 - 3'!J329</f>
        <v>2292</v>
      </c>
      <c r="C42" s="46">
        <f>'2019 - 3'!K329</f>
        <v>2292</v>
      </c>
      <c r="D42" s="46">
        <f>'2019 - 3'!L329</f>
        <v>0</v>
      </c>
      <c r="E42" s="76">
        <f t="shared" si="3"/>
        <v>0</v>
      </c>
      <c r="F42" s="77">
        <f t="shared" si="1"/>
        <v>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28"/>
    </row>
    <row r="43" spans="1:130" s="29" customFormat="1" ht="27.75" customHeight="1" thickBot="1" x14ac:dyDescent="0.25">
      <c r="A43" s="78" t="s">
        <v>49</v>
      </c>
      <c r="B43" s="79">
        <f>'2019 - 3'!J331</f>
        <v>25459</v>
      </c>
      <c r="C43" s="79">
        <f>'2019 - 3'!K331</f>
        <v>25459</v>
      </c>
      <c r="D43" s="79">
        <f>'2019 - 3'!L331</f>
        <v>1152</v>
      </c>
      <c r="E43" s="80">
        <f t="shared" si="3"/>
        <v>4.5249224242900352</v>
      </c>
      <c r="F43" s="81">
        <f t="shared" si="1"/>
        <v>4.5249224242900352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28"/>
    </row>
    <row r="44" spans="1:130" s="54" customFormat="1" ht="18.75" customHeight="1" thickBot="1" x14ac:dyDescent="0.25">
      <c r="A44" s="30" t="s">
        <v>50</v>
      </c>
      <c r="B44" s="19">
        <f>SUM(B45:B47)</f>
        <v>123824</v>
      </c>
      <c r="C44" s="19">
        <f>SUM(C45:C47)</f>
        <v>120930</v>
      </c>
      <c r="D44" s="19">
        <f>SUM(D45:D47)</f>
        <v>7694</v>
      </c>
      <c r="E44" s="20">
        <f t="shared" si="3"/>
        <v>6.2136580953611578</v>
      </c>
      <c r="F44" s="21">
        <f t="shared" si="1"/>
        <v>6.3623583891507494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3"/>
    </row>
    <row r="45" spans="1:130" s="29" customFormat="1" ht="18" customHeight="1" x14ac:dyDescent="0.2">
      <c r="A45" s="82" t="s">
        <v>51</v>
      </c>
      <c r="B45" s="83">
        <f>'2019 - 3'!J336</f>
        <v>85832</v>
      </c>
      <c r="C45" s="83">
        <f>'2019 - 3'!K336</f>
        <v>85332</v>
      </c>
      <c r="D45" s="83">
        <f>'2019 - 3'!L336</f>
        <v>7359</v>
      </c>
      <c r="E45" s="76">
        <f t="shared" si="3"/>
        <v>8.5737254170938577</v>
      </c>
      <c r="F45" s="77">
        <f t="shared" si="1"/>
        <v>8.623962874419913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28"/>
    </row>
    <row r="46" spans="1:130" s="29" customFormat="1" ht="18" customHeight="1" x14ac:dyDescent="0.2">
      <c r="A46" s="32" t="s">
        <v>52</v>
      </c>
      <c r="B46" s="84">
        <f>'2019 - 3'!J347</f>
        <v>0</v>
      </c>
      <c r="C46" s="84">
        <f>'2019 - 3'!K347</f>
        <v>500</v>
      </c>
      <c r="D46" s="84">
        <f>'2019 - 3'!L347</f>
        <v>335</v>
      </c>
      <c r="E46" s="85" t="s">
        <v>38</v>
      </c>
      <c r="F46" s="34">
        <f t="shared" si="1"/>
        <v>67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28"/>
    </row>
    <row r="47" spans="1:130" s="29" customFormat="1" ht="18" customHeight="1" thickBot="1" x14ac:dyDescent="0.25">
      <c r="A47" s="86" t="s">
        <v>53</v>
      </c>
      <c r="B47" s="46">
        <f>'2019 - 3'!J349</f>
        <v>37992</v>
      </c>
      <c r="C47" s="46">
        <f>'2019 - 3'!K349</f>
        <v>35098</v>
      </c>
      <c r="D47" s="46">
        <f>'2019 - 3'!L349</f>
        <v>0</v>
      </c>
      <c r="E47" s="55">
        <f t="shared" ref="E47" si="4">(D47/B47)*100</f>
        <v>0</v>
      </c>
      <c r="F47" s="69">
        <f t="shared" si="1"/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28"/>
    </row>
    <row r="48" spans="1:130" s="92" customFormat="1" ht="25.5" customHeight="1" thickBot="1" x14ac:dyDescent="0.35">
      <c r="A48" s="87" t="s">
        <v>54</v>
      </c>
      <c r="B48" s="88">
        <f>SUM(B6+B8+B17+B37+B41+B44)</f>
        <v>1515351</v>
      </c>
      <c r="C48" s="89">
        <f>SUM(C6+C8+C17+C37+C41+C44)</f>
        <v>1505784</v>
      </c>
      <c r="D48" s="89">
        <f>SUM(D6+D8+D17+D37+D41+D44)</f>
        <v>87150</v>
      </c>
      <c r="E48" s="90">
        <f t="shared" si="3"/>
        <v>5.7511428045383548</v>
      </c>
      <c r="F48" s="91">
        <f>(D48/C48)*100</f>
        <v>5.7876826955260512</v>
      </c>
      <c r="H48" s="93"/>
    </row>
    <row r="49" spans="1:130" s="3" customFormat="1" ht="10.5" customHeight="1" thickTop="1" x14ac:dyDescent="0.2">
      <c r="A49" s="2"/>
      <c r="B49" s="2"/>
      <c r="C49" s="94"/>
      <c r="D49" s="94"/>
      <c r="E49" s="95"/>
      <c r="F49" s="95"/>
      <c r="H49" s="2"/>
    </row>
    <row r="50" spans="1:130" s="3" customFormat="1" ht="16.5" customHeight="1" x14ac:dyDescent="0.2">
      <c r="A50" s="96"/>
      <c r="B50" s="2"/>
      <c r="C50" s="2"/>
      <c r="D50" s="2"/>
      <c r="E50" s="2"/>
      <c r="F50" s="2"/>
      <c r="G50" s="2"/>
      <c r="H50" s="2"/>
    </row>
    <row r="51" spans="1:130" x14ac:dyDescent="0.2">
      <c r="A51" s="2"/>
      <c r="B51" s="2"/>
      <c r="C51" s="97"/>
      <c r="D51" s="97"/>
    </row>
    <row r="52" spans="1:130" x14ac:dyDescent="0.2">
      <c r="B52" s="2"/>
    </row>
    <row r="53" spans="1:130" x14ac:dyDescent="0.2">
      <c r="A53" s="2"/>
      <c r="B53" s="2"/>
    </row>
    <row r="54" spans="1:130" x14ac:dyDescent="0.2">
      <c r="A54" s="2"/>
      <c r="B54" s="2"/>
    </row>
    <row r="55" spans="1:130" x14ac:dyDescent="0.2">
      <c r="A55" s="98"/>
    </row>
    <row r="56" spans="1:130" x14ac:dyDescent="0.2">
      <c r="A56" s="98"/>
    </row>
    <row r="57" spans="1:130" s="98" customFormat="1" x14ac:dyDescent="0.2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99"/>
    </row>
    <row r="58" spans="1:130" s="98" customFormat="1" x14ac:dyDescent="0.2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99"/>
    </row>
    <row r="59" spans="1:130" s="98" customFormat="1" x14ac:dyDescent="0.2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99"/>
    </row>
    <row r="60" spans="1:130" s="98" customFormat="1" x14ac:dyDescent="0.2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99"/>
    </row>
    <row r="61" spans="1:130" s="98" customFormat="1" x14ac:dyDescent="0.2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99"/>
    </row>
    <row r="62" spans="1:130" s="98" customFormat="1" x14ac:dyDescent="0.2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99"/>
    </row>
    <row r="63" spans="1:130" s="98" customFormat="1" x14ac:dyDescent="0.2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99"/>
    </row>
    <row r="64" spans="1:130" s="98" customFormat="1" x14ac:dyDescent="0.2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99"/>
    </row>
    <row r="65" spans="6:130" s="98" customFormat="1" x14ac:dyDescent="0.2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99"/>
    </row>
    <row r="66" spans="6:130" s="98" customFormat="1" x14ac:dyDescent="0.2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99"/>
    </row>
    <row r="67" spans="6:130" s="98" customFormat="1" x14ac:dyDescent="0.2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99"/>
    </row>
    <row r="68" spans="6:130" s="98" customFormat="1" x14ac:dyDescent="0.2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99"/>
    </row>
    <row r="69" spans="6:130" s="98" customFormat="1" x14ac:dyDescent="0.2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99"/>
    </row>
    <row r="70" spans="6:130" s="98" customFormat="1" x14ac:dyDescent="0.2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99"/>
    </row>
    <row r="71" spans="6:130" s="98" customFormat="1" x14ac:dyDescent="0.2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99"/>
    </row>
    <row r="72" spans="6:130" s="98" customFormat="1" x14ac:dyDescent="0.2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99"/>
    </row>
    <row r="73" spans="6:130" s="98" customFormat="1" x14ac:dyDescent="0.2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99"/>
    </row>
    <row r="74" spans="6:130" s="98" customFormat="1" x14ac:dyDescent="0.2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99"/>
    </row>
    <row r="75" spans="6:130" s="98" customFormat="1" x14ac:dyDescent="0.2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99"/>
    </row>
    <row r="76" spans="6:130" s="98" customFormat="1" x14ac:dyDescent="0.2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99"/>
    </row>
    <row r="77" spans="6:130" s="98" customFormat="1" x14ac:dyDescent="0.2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99"/>
    </row>
    <row r="78" spans="6:130" s="98" customFormat="1" x14ac:dyDescent="0.2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99"/>
    </row>
    <row r="79" spans="6:130" s="98" customFormat="1" x14ac:dyDescent="0.2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99"/>
    </row>
    <row r="80" spans="6:130" s="98" customFormat="1" x14ac:dyDescent="0.2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99"/>
    </row>
    <row r="81" spans="6:130" s="98" customFormat="1" x14ac:dyDescent="0.2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99"/>
    </row>
    <row r="82" spans="6:130" s="98" customFormat="1" x14ac:dyDescent="0.2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99"/>
    </row>
    <row r="83" spans="6:130" s="98" customFormat="1" x14ac:dyDescent="0.2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99"/>
    </row>
    <row r="84" spans="6:130" s="98" customFormat="1" x14ac:dyDescent="0.2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99"/>
    </row>
    <row r="85" spans="6:130" s="98" customFormat="1" x14ac:dyDescent="0.2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99"/>
    </row>
    <row r="86" spans="6:130" s="98" customFormat="1" x14ac:dyDescent="0.2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99"/>
    </row>
    <row r="87" spans="6:130" s="98" customFormat="1" x14ac:dyDescent="0.2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99"/>
    </row>
    <row r="88" spans="6:130" s="98" customFormat="1" x14ac:dyDescent="0.2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99"/>
    </row>
    <row r="89" spans="6:130" s="98" customFormat="1" x14ac:dyDescent="0.2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99"/>
    </row>
    <row r="90" spans="6:130" s="98" customFormat="1" x14ac:dyDescent="0.2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99"/>
    </row>
    <row r="91" spans="6:130" s="98" customFormat="1" x14ac:dyDescent="0.2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99"/>
    </row>
    <row r="92" spans="6:130" s="98" customFormat="1" x14ac:dyDescent="0.2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99"/>
    </row>
    <row r="93" spans="6:130" s="98" customFormat="1" x14ac:dyDescent="0.2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99"/>
    </row>
    <row r="94" spans="6:130" s="98" customFormat="1" x14ac:dyDescent="0.2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99"/>
    </row>
    <row r="95" spans="6:130" s="98" customFormat="1" x14ac:dyDescent="0.2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99"/>
    </row>
    <row r="96" spans="6:130" s="98" customFormat="1" x14ac:dyDescent="0.2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99"/>
    </row>
    <row r="97" spans="6:130" s="98" customFormat="1" x14ac:dyDescent="0.2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99"/>
    </row>
    <row r="98" spans="6:130" s="98" customFormat="1" x14ac:dyDescent="0.2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99"/>
    </row>
    <row r="99" spans="6:130" s="98" customFormat="1" x14ac:dyDescent="0.2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99"/>
    </row>
    <row r="100" spans="6:130" s="98" customFormat="1" x14ac:dyDescent="0.2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99"/>
    </row>
    <row r="101" spans="6:130" s="98" customFormat="1" x14ac:dyDescent="0.2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99"/>
    </row>
    <row r="102" spans="6:130" s="98" customFormat="1" x14ac:dyDescent="0.2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99"/>
    </row>
    <row r="103" spans="6:130" s="98" customFormat="1" x14ac:dyDescent="0.2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99"/>
    </row>
    <row r="104" spans="6:130" s="98" customFormat="1" x14ac:dyDescent="0.2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99"/>
    </row>
    <row r="105" spans="6:130" s="98" customFormat="1" x14ac:dyDescent="0.2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99"/>
    </row>
    <row r="106" spans="6:130" s="98" customFormat="1" x14ac:dyDescent="0.2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99"/>
    </row>
    <row r="107" spans="6:130" s="98" customFormat="1" x14ac:dyDescent="0.2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99"/>
    </row>
    <row r="108" spans="6:130" s="98" customFormat="1" x14ac:dyDescent="0.2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99"/>
    </row>
    <row r="109" spans="6:130" s="98" customFormat="1" x14ac:dyDescent="0.2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99"/>
    </row>
    <row r="110" spans="6:130" s="98" customFormat="1" x14ac:dyDescent="0.2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99"/>
    </row>
    <row r="111" spans="6:130" s="98" customFormat="1" x14ac:dyDescent="0.2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99"/>
    </row>
    <row r="112" spans="6:130" s="98" customFormat="1" x14ac:dyDescent="0.2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99"/>
    </row>
    <row r="113" spans="6:130" s="98" customFormat="1" x14ac:dyDescent="0.2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99"/>
    </row>
    <row r="114" spans="6:130" s="98" customFormat="1" x14ac:dyDescent="0.2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99"/>
    </row>
    <row r="115" spans="6:130" s="98" customFormat="1" x14ac:dyDescent="0.2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99"/>
    </row>
    <row r="116" spans="6:130" s="98" customFormat="1" x14ac:dyDescent="0.2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99"/>
    </row>
    <row r="117" spans="6:130" s="98" customFormat="1" x14ac:dyDescent="0.2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99"/>
    </row>
    <row r="118" spans="6:130" s="98" customFormat="1" x14ac:dyDescent="0.2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99"/>
    </row>
    <row r="119" spans="6:130" s="98" customFormat="1" x14ac:dyDescent="0.2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99"/>
    </row>
    <row r="120" spans="6:130" s="98" customFormat="1" x14ac:dyDescent="0.2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99"/>
    </row>
    <row r="121" spans="6:130" s="98" customFormat="1" x14ac:dyDescent="0.2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99"/>
    </row>
    <row r="122" spans="6:130" s="98" customFormat="1" x14ac:dyDescent="0.2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99"/>
    </row>
    <row r="123" spans="6:130" s="98" customFormat="1" x14ac:dyDescent="0.2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99"/>
    </row>
    <row r="124" spans="6:130" s="98" customFormat="1" x14ac:dyDescent="0.2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99"/>
    </row>
    <row r="125" spans="6:130" s="98" customFormat="1" x14ac:dyDescent="0.2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99"/>
    </row>
    <row r="126" spans="6:130" s="98" customFormat="1" x14ac:dyDescent="0.2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99"/>
    </row>
    <row r="127" spans="6:130" s="98" customFormat="1" x14ac:dyDescent="0.2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99"/>
    </row>
    <row r="128" spans="6:130" s="98" customFormat="1" x14ac:dyDescent="0.2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99"/>
    </row>
    <row r="129" spans="6:130" s="98" customFormat="1" x14ac:dyDescent="0.2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99"/>
    </row>
    <row r="130" spans="6:130" s="98" customFormat="1" x14ac:dyDescent="0.2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99"/>
    </row>
    <row r="131" spans="6:130" s="98" customFormat="1" x14ac:dyDescent="0.2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99"/>
    </row>
    <row r="132" spans="6:130" s="98" customFormat="1" x14ac:dyDescent="0.2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99"/>
    </row>
    <row r="133" spans="6:130" s="98" customFormat="1" x14ac:dyDescent="0.2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99"/>
    </row>
    <row r="134" spans="6:130" s="98" customFormat="1" x14ac:dyDescent="0.2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99"/>
    </row>
    <row r="135" spans="6:130" s="98" customFormat="1" x14ac:dyDescent="0.2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99"/>
    </row>
    <row r="136" spans="6:130" s="98" customFormat="1" x14ac:dyDescent="0.2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99"/>
    </row>
    <row r="137" spans="6:130" s="98" customFormat="1" x14ac:dyDescent="0.2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99"/>
    </row>
    <row r="138" spans="6:130" s="98" customFormat="1" x14ac:dyDescent="0.2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99"/>
    </row>
    <row r="139" spans="6:130" s="98" customFormat="1" x14ac:dyDescent="0.2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99"/>
    </row>
    <row r="140" spans="6:130" s="98" customFormat="1" x14ac:dyDescent="0.2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99"/>
    </row>
    <row r="141" spans="6:130" s="98" customFormat="1" x14ac:dyDescent="0.2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99"/>
    </row>
    <row r="142" spans="6:130" s="98" customFormat="1" x14ac:dyDescent="0.2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99"/>
    </row>
    <row r="143" spans="6:130" s="98" customFormat="1" x14ac:dyDescent="0.2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99"/>
    </row>
    <row r="144" spans="6:130" s="98" customFormat="1" x14ac:dyDescent="0.2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99"/>
    </row>
    <row r="145" spans="6:130" s="98" customFormat="1" x14ac:dyDescent="0.2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99"/>
    </row>
    <row r="185" spans="1:130" s="12" customFormat="1" x14ac:dyDescent="0.2">
      <c r="A185" s="101"/>
      <c r="B185" s="102"/>
      <c r="C185" s="102"/>
      <c r="D185" s="102"/>
      <c r="E185" s="102"/>
      <c r="T185" s="103"/>
      <c r="DZ185" s="99"/>
    </row>
    <row r="186" spans="1:130" s="12" customFormat="1" x14ac:dyDescent="0.2">
      <c r="A186" s="104"/>
      <c r="B186" s="105"/>
      <c r="C186" s="105"/>
      <c r="D186" s="105"/>
      <c r="E186" s="105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7"/>
      <c r="DZ186" s="99"/>
    </row>
    <row r="189" spans="1:130" s="12" customFormat="1" x14ac:dyDescent="0.2">
      <c r="A189" s="100"/>
      <c r="B189" s="98"/>
      <c r="C189" s="98"/>
      <c r="D189" s="98"/>
      <c r="E189" s="98"/>
      <c r="M189" s="12">
        <v>734</v>
      </c>
      <c r="DZ189" s="99"/>
    </row>
  </sheetData>
  <mergeCells count="3">
    <mergeCell ref="A1:F1"/>
    <mergeCell ref="A2:F2"/>
    <mergeCell ref="D4:D5"/>
  </mergeCells>
  <pageMargins left="0.59055118110236227" right="0" top="0.19685039370078741" bottom="0" header="0" footer="0"/>
  <pageSetup paperSize="9" scale="89" orientation="portrait" r:id="rId1"/>
  <headerFooter differentFirst="1" alignWithMargins="0">
    <firstHeader>&amp;RPříloha č. 7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UX831"/>
  <sheetViews>
    <sheetView tabSelected="1" zoomScaleNormal="100" workbookViewId="0">
      <pane ySplit="5" topLeftCell="A129" activePane="bottomLeft" state="frozen"/>
      <selection activeCell="D18" sqref="D18"/>
      <selection pane="bottomLeft" activeCell="A3" sqref="A3"/>
    </sheetView>
  </sheetViews>
  <sheetFormatPr defaultRowHeight="12.75" x14ac:dyDescent="0.2"/>
  <cols>
    <col min="1" max="1" width="5.42578125" style="110" customWidth="1"/>
    <col min="2" max="2" width="5.85546875" style="964" customWidth="1"/>
    <col min="3" max="3" width="12.140625" style="110" customWidth="1"/>
    <col min="4" max="4" width="44.140625" style="110" customWidth="1"/>
    <col min="5" max="5" width="11.5703125" style="110" customWidth="1"/>
    <col min="6" max="6" width="10" style="110" customWidth="1"/>
    <col min="7" max="7" width="10.140625" style="110" customWidth="1"/>
    <col min="8" max="8" width="9.140625" style="110" customWidth="1"/>
    <col min="9" max="9" width="11.7109375" style="110" customWidth="1"/>
    <col min="10" max="10" width="11" style="110" customWidth="1"/>
    <col min="11" max="11" width="10.7109375" style="110" customWidth="1"/>
    <col min="12" max="12" width="9.5703125" style="110" customWidth="1"/>
    <col min="13" max="13" width="5.7109375" style="110" customWidth="1"/>
    <col min="14" max="15" width="10.5703125" style="966" customWidth="1"/>
    <col min="16" max="16" width="15.42578125" style="966" customWidth="1"/>
    <col min="17" max="17" width="10" style="966" customWidth="1"/>
    <col min="18" max="18" width="50.28515625" style="166" customWidth="1"/>
    <col min="19" max="63" width="9.140625" style="108"/>
    <col min="64" max="100" width="9.140625" style="691"/>
    <col min="101" max="222" width="9.140625" style="110"/>
    <col min="223" max="223" width="7.85546875" style="110" customWidth="1"/>
    <col min="224" max="224" width="4.7109375" style="110" customWidth="1"/>
    <col min="225" max="225" width="12.140625" style="110" customWidth="1"/>
    <col min="226" max="226" width="44.140625" style="110" customWidth="1"/>
    <col min="227" max="227" width="9.7109375" style="110" customWidth="1"/>
    <col min="228" max="228" width="10" style="110" customWidth="1"/>
    <col min="229" max="229" width="10.140625" style="110" customWidth="1"/>
    <col min="230" max="230" width="9.140625" style="110"/>
    <col min="231" max="231" width="11.7109375" style="110" customWidth="1"/>
    <col min="232" max="232" width="10.140625" style="110" customWidth="1"/>
    <col min="233" max="233" width="11" style="110" customWidth="1"/>
    <col min="234" max="234" width="10.7109375" style="110" customWidth="1"/>
    <col min="235" max="235" width="9.5703125" style="110" customWidth="1"/>
    <col min="236" max="236" width="5.7109375" style="110" customWidth="1"/>
    <col min="237" max="237" width="13" style="110" customWidth="1"/>
    <col min="238" max="238" width="9.7109375" style="110" customWidth="1"/>
    <col min="239" max="239" width="13" style="110" customWidth="1"/>
    <col min="240" max="240" width="16.7109375" style="110" customWidth="1"/>
    <col min="241" max="241" width="11.7109375" style="110" customWidth="1"/>
    <col min="242" max="242" width="48.28515625" style="110" customWidth="1"/>
    <col min="243" max="245" width="17.85546875" style="110" customWidth="1"/>
    <col min="246" max="246" width="18.7109375" style="110" customWidth="1"/>
    <col min="247" max="478" width="9.140625" style="110"/>
    <col min="479" max="479" width="7.85546875" style="110" customWidth="1"/>
    <col min="480" max="480" width="4.7109375" style="110" customWidth="1"/>
    <col min="481" max="481" width="12.140625" style="110" customWidth="1"/>
    <col min="482" max="482" width="44.140625" style="110" customWidth="1"/>
    <col min="483" max="483" width="9.7109375" style="110" customWidth="1"/>
    <col min="484" max="484" width="10" style="110" customWidth="1"/>
    <col min="485" max="485" width="10.140625" style="110" customWidth="1"/>
    <col min="486" max="486" width="9.140625" style="110"/>
    <col min="487" max="487" width="11.7109375" style="110" customWidth="1"/>
    <col min="488" max="488" width="10.140625" style="110" customWidth="1"/>
    <col min="489" max="489" width="11" style="110" customWidth="1"/>
    <col min="490" max="490" width="10.7109375" style="110" customWidth="1"/>
    <col min="491" max="491" width="9.5703125" style="110" customWidth="1"/>
    <col min="492" max="492" width="5.7109375" style="110" customWidth="1"/>
    <col min="493" max="493" width="13" style="110" customWidth="1"/>
    <col min="494" max="494" width="9.7109375" style="110" customWidth="1"/>
    <col min="495" max="495" width="13" style="110" customWidth="1"/>
    <col min="496" max="496" width="16.7109375" style="110" customWidth="1"/>
    <col min="497" max="497" width="11.7109375" style="110" customWidth="1"/>
    <col min="498" max="498" width="48.28515625" style="110" customWidth="1"/>
    <col min="499" max="501" width="17.85546875" style="110" customWidth="1"/>
    <col min="502" max="502" width="18.7109375" style="110" customWidth="1"/>
    <col min="503" max="734" width="9.140625" style="110"/>
    <col min="735" max="735" width="7.85546875" style="110" customWidth="1"/>
    <col min="736" max="736" width="4.7109375" style="110" customWidth="1"/>
    <col min="737" max="737" width="12.140625" style="110" customWidth="1"/>
    <col min="738" max="738" width="44.140625" style="110" customWidth="1"/>
    <col min="739" max="739" width="9.7109375" style="110" customWidth="1"/>
    <col min="740" max="740" width="10" style="110" customWidth="1"/>
    <col min="741" max="741" width="10.140625" style="110" customWidth="1"/>
    <col min="742" max="742" width="9.140625" style="110"/>
    <col min="743" max="743" width="11.7109375" style="110" customWidth="1"/>
    <col min="744" max="744" width="10.140625" style="110" customWidth="1"/>
    <col min="745" max="745" width="11" style="110" customWidth="1"/>
    <col min="746" max="746" width="10.7109375" style="110" customWidth="1"/>
    <col min="747" max="747" width="9.5703125" style="110" customWidth="1"/>
    <col min="748" max="748" width="5.7109375" style="110" customWidth="1"/>
    <col min="749" max="749" width="13" style="110" customWidth="1"/>
    <col min="750" max="750" width="9.7109375" style="110" customWidth="1"/>
    <col min="751" max="751" width="13" style="110" customWidth="1"/>
    <col min="752" max="752" width="16.7109375" style="110" customWidth="1"/>
    <col min="753" max="753" width="11.7109375" style="110" customWidth="1"/>
    <col min="754" max="754" width="48.28515625" style="110" customWidth="1"/>
    <col min="755" max="757" width="17.85546875" style="110" customWidth="1"/>
    <col min="758" max="758" width="18.7109375" style="110" customWidth="1"/>
    <col min="759" max="990" width="9.140625" style="110"/>
    <col min="991" max="991" width="7.85546875" style="110" customWidth="1"/>
    <col min="992" max="992" width="4.7109375" style="110" customWidth="1"/>
    <col min="993" max="993" width="12.140625" style="110" customWidth="1"/>
    <col min="994" max="994" width="44.140625" style="110" customWidth="1"/>
    <col min="995" max="995" width="9.7109375" style="110" customWidth="1"/>
    <col min="996" max="996" width="10" style="110" customWidth="1"/>
    <col min="997" max="997" width="10.140625" style="110" customWidth="1"/>
    <col min="998" max="998" width="9.140625" style="110"/>
    <col min="999" max="999" width="11.7109375" style="110" customWidth="1"/>
    <col min="1000" max="1000" width="10.140625" style="110" customWidth="1"/>
    <col min="1001" max="1001" width="11" style="110" customWidth="1"/>
    <col min="1002" max="1002" width="10.7109375" style="110" customWidth="1"/>
    <col min="1003" max="1003" width="9.5703125" style="110" customWidth="1"/>
    <col min="1004" max="1004" width="5.7109375" style="110" customWidth="1"/>
    <col min="1005" max="1005" width="13" style="110" customWidth="1"/>
    <col min="1006" max="1006" width="9.7109375" style="110" customWidth="1"/>
    <col min="1007" max="1007" width="13" style="110" customWidth="1"/>
    <col min="1008" max="1008" width="16.7109375" style="110" customWidth="1"/>
    <col min="1009" max="1009" width="11.7109375" style="110" customWidth="1"/>
    <col min="1010" max="1010" width="48.28515625" style="110" customWidth="1"/>
    <col min="1011" max="1013" width="17.85546875" style="110" customWidth="1"/>
    <col min="1014" max="1014" width="18.7109375" style="110" customWidth="1"/>
    <col min="1015" max="1246" width="9.140625" style="110"/>
    <col min="1247" max="1247" width="7.85546875" style="110" customWidth="1"/>
    <col min="1248" max="1248" width="4.7109375" style="110" customWidth="1"/>
    <col min="1249" max="1249" width="12.140625" style="110" customWidth="1"/>
    <col min="1250" max="1250" width="44.140625" style="110" customWidth="1"/>
    <col min="1251" max="1251" width="9.7109375" style="110" customWidth="1"/>
    <col min="1252" max="1252" width="10" style="110" customWidth="1"/>
    <col min="1253" max="1253" width="10.140625" style="110" customWidth="1"/>
    <col min="1254" max="1254" width="9.140625" style="110"/>
    <col min="1255" max="1255" width="11.7109375" style="110" customWidth="1"/>
    <col min="1256" max="1256" width="10.140625" style="110" customWidth="1"/>
    <col min="1257" max="1257" width="11" style="110" customWidth="1"/>
    <col min="1258" max="1258" width="10.7109375" style="110" customWidth="1"/>
    <col min="1259" max="1259" width="9.5703125" style="110" customWidth="1"/>
    <col min="1260" max="1260" width="5.7109375" style="110" customWidth="1"/>
    <col min="1261" max="1261" width="13" style="110" customWidth="1"/>
    <col min="1262" max="1262" width="9.7109375" style="110" customWidth="1"/>
    <col min="1263" max="1263" width="13" style="110" customWidth="1"/>
    <col min="1264" max="1264" width="16.7109375" style="110" customWidth="1"/>
    <col min="1265" max="1265" width="11.7109375" style="110" customWidth="1"/>
    <col min="1266" max="1266" width="48.28515625" style="110" customWidth="1"/>
    <col min="1267" max="1269" width="17.85546875" style="110" customWidth="1"/>
    <col min="1270" max="1270" width="18.7109375" style="110" customWidth="1"/>
    <col min="1271" max="1502" width="9.140625" style="110"/>
    <col min="1503" max="1503" width="7.85546875" style="110" customWidth="1"/>
    <col min="1504" max="1504" width="4.7109375" style="110" customWidth="1"/>
    <col min="1505" max="1505" width="12.140625" style="110" customWidth="1"/>
    <col min="1506" max="1506" width="44.140625" style="110" customWidth="1"/>
    <col min="1507" max="1507" width="9.7109375" style="110" customWidth="1"/>
    <col min="1508" max="1508" width="10" style="110" customWidth="1"/>
    <col min="1509" max="1509" width="10.140625" style="110" customWidth="1"/>
    <col min="1510" max="1510" width="9.140625" style="110"/>
    <col min="1511" max="1511" width="11.7109375" style="110" customWidth="1"/>
    <col min="1512" max="1512" width="10.140625" style="110" customWidth="1"/>
    <col min="1513" max="1513" width="11" style="110" customWidth="1"/>
    <col min="1514" max="1514" width="10.7109375" style="110" customWidth="1"/>
    <col min="1515" max="1515" width="9.5703125" style="110" customWidth="1"/>
    <col min="1516" max="1516" width="5.7109375" style="110" customWidth="1"/>
    <col min="1517" max="1517" width="13" style="110" customWidth="1"/>
    <col min="1518" max="1518" width="9.7109375" style="110" customWidth="1"/>
    <col min="1519" max="1519" width="13" style="110" customWidth="1"/>
    <col min="1520" max="1520" width="16.7109375" style="110" customWidth="1"/>
    <col min="1521" max="1521" width="11.7109375" style="110" customWidth="1"/>
    <col min="1522" max="1522" width="48.28515625" style="110" customWidth="1"/>
    <col min="1523" max="1525" width="17.85546875" style="110" customWidth="1"/>
    <col min="1526" max="1526" width="18.7109375" style="110" customWidth="1"/>
    <col min="1527" max="1758" width="9.140625" style="110"/>
    <col min="1759" max="1759" width="7.85546875" style="110" customWidth="1"/>
    <col min="1760" max="1760" width="4.7109375" style="110" customWidth="1"/>
    <col min="1761" max="1761" width="12.140625" style="110" customWidth="1"/>
    <col min="1762" max="1762" width="44.140625" style="110" customWidth="1"/>
    <col min="1763" max="1763" width="9.7109375" style="110" customWidth="1"/>
    <col min="1764" max="1764" width="10" style="110" customWidth="1"/>
    <col min="1765" max="1765" width="10.140625" style="110" customWidth="1"/>
    <col min="1766" max="1766" width="9.140625" style="110"/>
    <col min="1767" max="1767" width="11.7109375" style="110" customWidth="1"/>
    <col min="1768" max="1768" width="10.140625" style="110" customWidth="1"/>
    <col min="1769" max="1769" width="11" style="110" customWidth="1"/>
    <col min="1770" max="1770" width="10.7109375" style="110" customWidth="1"/>
    <col min="1771" max="1771" width="9.5703125" style="110" customWidth="1"/>
    <col min="1772" max="1772" width="5.7109375" style="110" customWidth="1"/>
    <col min="1773" max="1773" width="13" style="110" customWidth="1"/>
    <col min="1774" max="1774" width="9.7109375" style="110" customWidth="1"/>
    <col min="1775" max="1775" width="13" style="110" customWidth="1"/>
    <col min="1776" max="1776" width="16.7109375" style="110" customWidth="1"/>
    <col min="1777" max="1777" width="11.7109375" style="110" customWidth="1"/>
    <col min="1778" max="1778" width="48.28515625" style="110" customWidth="1"/>
    <col min="1779" max="1781" width="17.85546875" style="110" customWidth="1"/>
    <col min="1782" max="1782" width="18.7109375" style="110" customWidth="1"/>
    <col min="1783" max="2014" width="9.140625" style="110"/>
    <col min="2015" max="2015" width="7.85546875" style="110" customWidth="1"/>
    <col min="2016" max="2016" width="4.7109375" style="110" customWidth="1"/>
    <col min="2017" max="2017" width="12.140625" style="110" customWidth="1"/>
    <col min="2018" max="2018" width="44.140625" style="110" customWidth="1"/>
    <col min="2019" max="2019" width="9.7109375" style="110" customWidth="1"/>
    <col min="2020" max="2020" width="10" style="110" customWidth="1"/>
    <col min="2021" max="2021" width="10.140625" style="110" customWidth="1"/>
    <col min="2022" max="2022" width="9.140625" style="110"/>
    <col min="2023" max="2023" width="11.7109375" style="110" customWidth="1"/>
    <col min="2024" max="2024" width="10.140625" style="110" customWidth="1"/>
    <col min="2025" max="2025" width="11" style="110" customWidth="1"/>
    <col min="2026" max="2026" width="10.7109375" style="110" customWidth="1"/>
    <col min="2027" max="2027" width="9.5703125" style="110" customWidth="1"/>
    <col min="2028" max="2028" width="5.7109375" style="110" customWidth="1"/>
    <col min="2029" max="2029" width="13" style="110" customWidth="1"/>
    <col min="2030" max="2030" width="9.7109375" style="110" customWidth="1"/>
    <col min="2031" max="2031" width="13" style="110" customWidth="1"/>
    <col min="2032" max="2032" width="16.7109375" style="110" customWidth="1"/>
    <col min="2033" max="2033" width="11.7109375" style="110" customWidth="1"/>
    <col min="2034" max="2034" width="48.28515625" style="110" customWidth="1"/>
    <col min="2035" max="2037" width="17.85546875" style="110" customWidth="1"/>
    <col min="2038" max="2038" width="18.7109375" style="110" customWidth="1"/>
    <col min="2039" max="2270" width="9.140625" style="110"/>
    <col min="2271" max="2271" width="7.85546875" style="110" customWidth="1"/>
    <col min="2272" max="2272" width="4.7109375" style="110" customWidth="1"/>
    <col min="2273" max="2273" width="12.140625" style="110" customWidth="1"/>
    <col min="2274" max="2274" width="44.140625" style="110" customWidth="1"/>
    <col min="2275" max="2275" width="9.7109375" style="110" customWidth="1"/>
    <col min="2276" max="2276" width="10" style="110" customWidth="1"/>
    <col min="2277" max="2277" width="10.140625" style="110" customWidth="1"/>
    <col min="2278" max="2278" width="9.140625" style="110"/>
    <col min="2279" max="2279" width="11.7109375" style="110" customWidth="1"/>
    <col min="2280" max="2280" width="10.140625" style="110" customWidth="1"/>
    <col min="2281" max="2281" width="11" style="110" customWidth="1"/>
    <col min="2282" max="2282" width="10.7109375" style="110" customWidth="1"/>
    <col min="2283" max="2283" width="9.5703125" style="110" customWidth="1"/>
    <col min="2284" max="2284" width="5.7109375" style="110" customWidth="1"/>
    <col min="2285" max="2285" width="13" style="110" customWidth="1"/>
    <col min="2286" max="2286" width="9.7109375" style="110" customWidth="1"/>
    <col min="2287" max="2287" width="13" style="110" customWidth="1"/>
    <col min="2288" max="2288" width="16.7109375" style="110" customWidth="1"/>
    <col min="2289" max="2289" width="11.7109375" style="110" customWidth="1"/>
    <col min="2290" max="2290" width="48.28515625" style="110" customWidth="1"/>
    <col min="2291" max="2293" width="17.85546875" style="110" customWidth="1"/>
    <col min="2294" max="2294" width="18.7109375" style="110" customWidth="1"/>
    <col min="2295" max="2526" width="9.140625" style="110"/>
    <col min="2527" max="2527" width="7.85546875" style="110" customWidth="1"/>
    <col min="2528" max="2528" width="4.7109375" style="110" customWidth="1"/>
    <col min="2529" max="2529" width="12.140625" style="110" customWidth="1"/>
    <col min="2530" max="2530" width="44.140625" style="110" customWidth="1"/>
    <col min="2531" max="2531" width="9.7109375" style="110" customWidth="1"/>
    <col min="2532" max="2532" width="10" style="110" customWidth="1"/>
    <col min="2533" max="2533" width="10.140625" style="110" customWidth="1"/>
    <col min="2534" max="2534" width="9.140625" style="110"/>
    <col min="2535" max="2535" width="11.7109375" style="110" customWidth="1"/>
    <col min="2536" max="2536" width="10.140625" style="110" customWidth="1"/>
    <col min="2537" max="2537" width="11" style="110" customWidth="1"/>
    <col min="2538" max="2538" width="10.7109375" style="110" customWidth="1"/>
    <col min="2539" max="2539" width="9.5703125" style="110" customWidth="1"/>
    <col min="2540" max="2540" width="5.7109375" style="110" customWidth="1"/>
    <col min="2541" max="2541" width="13" style="110" customWidth="1"/>
    <col min="2542" max="2542" width="9.7109375" style="110" customWidth="1"/>
    <col min="2543" max="2543" width="13" style="110" customWidth="1"/>
    <col min="2544" max="2544" width="16.7109375" style="110" customWidth="1"/>
    <col min="2545" max="2545" width="11.7109375" style="110" customWidth="1"/>
    <col min="2546" max="2546" width="48.28515625" style="110" customWidth="1"/>
    <col min="2547" max="2549" width="17.85546875" style="110" customWidth="1"/>
    <col min="2550" max="2550" width="18.7109375" style="110" customWidth="1"/>
    <col min="2551" max="2782" width="9.140625" style="110"/>
    <col min="2783" max="2783" width="7.85546875" style="110" customWidth="1"/>
    <col min="2784" max="2784" width="4.7109375" style="110" customWidth="1"/>
    <col min="2785" max="2785" width="12.140625" style="110" customWidth="1"/>
    <col min="2786" max="2786" width="44.140625" style="110" customWidth="1"/>
    <col min="2787" max="2787" width="9.7109375" style="110" customWidth="1"/>
    <col min="2788" max="2788" width="10" style="110" customWidth="1"/>
    <col min="2789" max="2789" width="10.140625" style="110" customWidth="1"/>
    <col min="2790" max="2790" width="9.140625" style="110"/>
    <col min="2791" max="2791" width="11.7109375" style="110" customWidth="1"/>
    <col min="2792" max="2792" width="10.140625" style="110" customWidth="1"/>
    <col min="2793" max="2793" width="11" style="110" customWidth="1"/>
    <col min="2794" max="2794" width="10.7109375" style="110" customWidth="1"/>
    <col min="2795" max="2795" width="9.5703125" style="110" customWidth="1"/>
    <col min="2796" max="2796" width="5.7109375" style="110" customWidth="1"/>
    <col min="2797" max="2797" width="13" style="110" customWidth="1"/>
    <col min="2798" max="2798" width="9.7109375" style="110" customWidth="1"/>
    <col min="2799" max="2799" width="13" style="110" customWidth="1"/>
    <col min="2800" max="2800" width="16.7109375" style="110" customWidth="1"/>
    <col min="2801" max="2801" width="11.7109375" style="110" customWidth="1"/>
    <col min="2802" max="2802" width="48.28515625" style="110" customWidth="1"/>
    <col min="2803" max="2805" width="17.85546875" style="110" customWidth="1"/>
    <col min="2806" max="2806" width="18.7109375" style="110" customWidth="1"/>
    <col min="2807" max="3038" width="9.140625" style="110"/>
    <col min="3039" max="3039" width="7.85546875" style="110" customWidth="1"/>
    <col min="3040" max="3040" width="4.7109375" style="110" customWidth="1"/>
    <col min="3041" max="3041" width="12.140625" style="110" customWidth="1"/>
    <col min="3042" max="3042" width="44.140625" style="110" customWidth="1"/>
    <col min="3043" max="3043" width="9.7109375" style="110" customWidth="1"/>
    <col min="3044" max="3044" width="10" style="110" customWidth="1"/>
    <col min="3045" max="3045" width="10.140625" style="110" customWidth="1"/>
    <col min="3046" max="3046" width="9.140625" style="110"/>
    <col min="3047" max="3047" width="11.7109375" style="110" customWidth="1"/>
    <col min="3048" max="3048" width="10.140625" style="110" customWidth="1"/>
    <col min="3049" max="3049" width="11" style="110" customWidth="1"/>
    <col min="3050" max="3050" width="10.7109375" style="110" customWidth="1"/>
    <col min="3051" max="3051" width="9.5703125" style="110" customWidth="1"/>
    <col min="3052" max="3052" width="5.7109375" style="110" customWidth="1"/>
    <col min="3053" max="3053" width="13" style="110" customWidth="1"/>
    <col min="3054" max="3054" width="9.7109375" style="110" customWidth="1"/>
    <col min="3055" max="3055" width="13" style="110" customWidth="1"/>
    <col min="3056" max="3056" width="16.7109375" style="110" customWidth="1"/>
    <col min="3057" max="3057" width="11.7109375" style="110" customWidth="1"/>
    <col min="3058" max="3058" width="48.28515625" style="110" customWidth="1"/>
    <col min="3059" max="3061" width="17.85546875" style="110" customWidth="1"/>
    <col min="3062" max="3062" width="18.7109375" style="110" customWidth="1"/>
    <col min="3063" max="3294" width="9.140625" style="110"/>
    <col min="3295" max="3295" width="7.85546875" style="110" customWidth="1"/>
    <col min="3296" max="3296" width="4.7109375" style="110" customWidth="1"/>
    <col min="3297" max="3297" width="12.140625" style="110" customWidth="1"/>
    <col min="3298" max="3298" width="44.140625" style="110" customWidth="1"/>
    <col min="3299" max="3299" width="9.7109375" style="110" customWidth="1"/>
    <col min="3300" max="3300" width="10" style="110" customWidth="1"/>
    <col min="3301" max="3301" width="10.140625" style="110" customWidth="1"/>
    <col min="3302" max="3302" width="9.140625" style="110"/>
    <col min="3303" max="3303" width="11.7109375" style="110" customWidth="1"/>
    <col min="3304" max="3304" width="10.140625" style="110" customWidth="1"/>
    <col min="3305" max="3305" width="11" style="110" customWidth="1"/>
    <col min="3306" max="3306" width="10.7109375" style="110" customWidth="1"/>
    <col min="3307" max="3307" width="9.5703125" style="110" customWidth="1"/>
    <col min="3308" max="3308" width="5.7109375" style="110" customWidth="1"/>
    <col min="3309" max="3309" width="13" style="110" customWidth="1"/>
    <col min="3310" max="3310" width="9.7109375" style="110" customWidth="1"/>
    <col min="3311" max="3311" width="13" style="110" customWidth="1"/>
    <col min="3312" max="3312" width="16.7109375" style="110" customWidth="1"/>
    <col min="3313" max="3313" width="11.7109375" style="110" customWidth="1"/>
    <col min="3314" max="3314" width="48.28515625" style="110" customWidth="1"/>
    <col min="3315" max="3317" width="17.85546875" style="110" customWidth="1"/>
    <col min="3318" max="3318" width="18.7109375" style="110" customWidth="1"/>
    <col min="3319" max="3550" width="9.140625" style="110"/>
    <col min="3551" max="3551" width="7.85546875" style="110" customWidth="1"/>
    <col min="3552" max="3552" width="4.7109375" style="110" customWidth="1"/>
    <col min="3553" max="3553" width="12.140625" style="110" customWidth="1"/>
    <col min="3554" max="3554" width="44.140625" style="110" customWidth="1"/>
    <col min="3555" max="3555" width="9.7109375" style="110" customWidth="1"/>
    <col min="3556" max="3556" width="10" style="110" customWidth="1"/>
    <col min="3557" max="3557" width="10.140625" style="110" customWidth="1"/>
    <col min="3558" max="3558" width="9.140625" style="110"/>
    <col min="3559" max="3559" width="11.7109375" style="110" customWidth="1"/>
    <col min="3560" max="3560" width="10.140625" style="110" customWidth="1"/>
    <col min="3561" max="3561" width="11" style="110" customWidth="1"/>
    <col min="3562" max="3562" width="10.7109375" style="110" customWidth="1"/>
    <col min="3563" max="3563" width="9.5703125" style="110" customWidth="1"/>
    <col min="3564" max="3564" width="5.7109375" style="110" customWidth="1"/>
    <col min="3565" max="3565" width="13" style="110" customWidth="1"/>
    <col min="3566" max="3566" width="9.7109375" style="110" customWidth="1"/>
    <col min="3567" max="3567" width="13" style="110" customWidth="1"/>
    <col min="3568" max="3568" width="16.7109375" style="110" customWidth="1"/>
    <col min="3569" max="3569" width="11.7109375" style="110" customWidth="1"/>
    <col min="3570" max="3570" width="48.28515625" style="110" customWidth="1"/>
    <col min="3571" max="3573" width="17.85546875" style="110" customWidth="1"/>
    <col min="3574" max="3574" width="18.7109375" style="110" customWidth="1"/>
    <col min="3575" max="3806" width="9.140625" style="110"/>
    <col min="3807" max="3807" width="7.85546875" style="110" customWidth="1"/>
    <col min="3808" max="3808" width="4.7109375" style="110" customWidth="1"/>
    <col min="3809" max="3809" width="12.140625" style="110" customWidth="1"/>
    <col min="3810" max="3810" width="44.140625" style="110" customWidth="1"/>
    <col min="3811" max="3811" width="9.7109375" style="110" customWidth="1"/>
    <col min="3812" max="3812" width="10" style="110" customWidth="1"/>
    <col min="3813" max="3813" width="10.140625" style="110" customWidth="1"/>
    <col min="3814" max="3814" width="9.140625" style="110"/>
    <col min="3815" max="3815" width="11.7109375" style="110" customWidth="1"/>
    <col min="3816" max="3816" width="10.140625" style="110" customWidth="1"/>
    <col min="3817" max="3817" width="11" style="110" customWidth="1"/>
    <col min="3818" max="3818" width="10.7109375" style="110" customWidth="1"/>
    <col min="3819" max="3819" width="9.5703125" style="110" customWidth="1"/>
    <col min="3820" max="3820" width="5.7109375" style="110" customWidth="1"/>
    <col min="3821" max="3821" width="13" style="110" customWidth="1"/>
    <col min="3822" max="3822" width="9.7109375" style="110" customWidth="1"/>
    <col min="3823" max="3823" width="13" style="110" customWidth="1"/>
    <col min="3824" max="3824" width="16.7109375" style="110" customWidth="1"/>
    <col min="3825" max="3825" width="11.7109375" style="110" customWidth="1"/>
    <col min="3826" max="3826" width="48.28515625" style="110" customWidth="1"/>
    <col min="3827" max="3829" width="17.85546875" style="110" customWidth="1"/>
    <col min="3830" max="3830" width="18.7109375" style="110" customWidth="1"/>
    <col min="3831" max="4062" width="9.140625" style="110"/>
    <col min="4063" max="4063" width="7.85546875" style="110" customWidth="1"/>
    <col min="4064" max="4064" width="4.7109375" style="110" customWidth="1"/>
    <col min="4065" max="4065" width="12.140625" style="110" customWidth="1"/>
    <col min="4066" max="4066" width="44.140625" style="110" customWidth="1"/>
    <col min="4067" max="4067" width="9.7109375" style="110" customWidth="1"/>
    <col min="4068" max="4068" width="10" style="110" customWidth="1"/>
    <col min="4069" max="4069" width="10.140625" style="110" customWidth="1"/>
    <col min="4070" max="4070" width="9.140625" style="110"/>
    <col min="4071" max="4071" width="11.7109375" style="110" customWidth="1"/>
    <col min="4072" max="4072" width="10.140625" style="110" customWidth="1"/>
    <col min="4073" max="4073" width="11" style="110" customWidth="1"/>
    <col min="4074" max="4074" width="10.7109375" style="110" customWidth="1"/>
    <col min="4075" max="4075" width="9.5703125" style="110" customWidth="1"/>
    <col min="4076" max="4076" width="5.7109375" style="110" customWidth="1"/>
    <col min="4077" max="4077" width="13" style="110" customWidth="1"/>
    <col min="4078" max="4078" width="9.7109375" style="110" customWidth="1"/>
    <col min="4079" max="4079" width="13" style="110" customWidth="1"/>
    <col min="4080" max="4080" width="16.7109375" style="110" customWidth="1"/>
    <col min="4081" max="4081" width="11.7109375" style="110" customWidth="1"/>
    <col min="4082" max="4082" width="48.28515625" style="110" customWidth="1"/>
    <col min="4083" max="4085" width="17.85546875" style="110" customWidth="1"/>
    <col min="4086" max="4086" width="18.7109375" style="110" customWidth="1"/>
    <col min="4087" max="4318" width="9.140625" style="110"/>
    <col min="4319" max="4319" width="7.85546875" style="110" customWidth="1"/>
    <col min="4320" max="4320" width="4.7109375" style="110" customWidth="1"/>
    <col min="4321" max="4321" width="12.140625" style="110" customWidth="1"/>
    <col min="4322" max="4322" width="44.140625" style="110" customWidth="1"/>
    <col min="4323" max="4323" width="9.7109375" style="110" customWidth="1"/>
    <col min="4324" max="4324" width="10" style="110" customWidth="1"/>
    <col min="4325" max="4325" width="10.140625" style="110" customWidth="1"/>
    <col min="4326" max="4326" width="9.140625" style="110"/>
    <col min="4327" max="4327" width="11.7109375" style="110" customWidth="1"/>
    <col min="4328" max="4328" width="10.140625" style="110" customWidth="1"/>
    <col min="4329" max="4329" width="11" style="110" customWidth="1"/>
    <col min="4330" max="4330" width="10.7109375" style="110" customWidth="1"/>
    <col min="4331" max="4331" width="9.5703125" style="110" customWidth="1"/>
    <col min="4332" max="4332" width="5.7109375" style="110" customWidth="1"/>
    <col min="4333" max="4333" width="13" style="110" customWidth="1"/>
    <col min="4334" max="4334" width="9.7109375" style="110" customWidth="1"/>
    <col min="4335" max="4335" width="13" style="110" customWidth="1"/>
    <col min="4336" max="4336" width="16.7109375" style="110" customWidth="1"/>
    <col min="4337" max="4337" width="11.7109375" style="110" customWidth="1"/>
    <col min="4338" max="4338" width="48.28515625" style="110" customWidth="1"/>
    <col min="4339" max="4341" width="17.85546875" style="110" customWidth="1"/>
    <col min="4342" max="4342" width="18.7109375" style="110" customWidth="1"/>
    <col min="4343" max="4574" width="9.140625" style="110"/>
    <col min="4575" max="4575" width="7.85546875" style="110" customWidth="1"/>
    <col min="4576" max="4576" width="4.7109375" style="110" customWidth="1"/>
    <col min="4577" max="4577" width="12.140625" style="110" customWidth="1"/>
    <col min="4578" max="4578" width="44.140625" style="110" customWidth="1"/>
    <col min="4579" max="4579" width="9.7109375" style="110" customWidth="1"/>
    <col min="4580" max="4580" width="10" style="110" customWidth="1"/>
    <col min="4581" max="4581" width="10.140625" style="110" customWidth="1"/>
    <col min="4582" max="4582" width="9.140625" style="110"/>
    <col min="4583" max="4583" width="11.7109375" style="110" customWidth="1"/>
    <col min="4584" max="4584" width="10.140625" style="110" customWidth="1"/>
    <col min="4585" max="4585" width="11" style="110" customWidth="1"/>
    <col min="4586" max="4586" width="10.7109375" style="110" customWidth="1"/>
    <col min="4587" max="4587" width="9.5703125" style="110" customWidth="1"/>
    <col min="4588" max="4588" width="5.7109375" style="110" customWidth="1"/>
    <col min="4589" max="4589" width="13" style="110" customWidth="1"/>
    <col min="4590" max="4590" width="9.7109375" style="110" customWidth="1"/>
    <col min="4591" max="4591" width="13" style="110" customWidth="1"/>
    <col min="4592" max="4592" width="16.7109375" style="110" customWidth="1"/>
    <col min="4593" max="4593" width="11.7109375" style="110" customWidth="1"/>
    <col min="4594" max="4594" width="48.28515625" style="110" customWidth="1"/>
    <col min="4595" max="4597" width="17.85546875" style="110" customWidth="1"/>
    <col min="4598" max="4598" width="18.7109375" style="110" customWidth="1"/>
    <col min="4599" max="4830" width="9.140625" style="110"/>
    <col min="4831" max="4831" width="7.85546875" style="110" customWidth="1"/>
    <col min="4832" max="4832" width="4.7109375" style="110" customWidth="1"/>
    <col min="4833" max="4833" width="12.140625" style="110" customWidth="1"/>
    <col min="4834" max="4834" width="44.140625" style="110" customWidth="1"/>
    <col min="4835" max="4835" width="9.7109375" style="110" customWidth="1"/>
    <col min="4836" max="4836" width="10" style="110" customWidth="1"/>
    <col min="4837" max="4837" width="10.140625" style="110" customWidth="1"/>
    <col min="4838" max="4838" width="9.140625" style="110"/>
    <col min="4839" max="4839" width="11.7109375" style="110" customWidth="1"/>
    <col min="4840" max="4840" width="10.140625" style="110" customWidth="1"/>
    <col min="4841" max="4841" width="11" style="110" customWidth="1"/>
    <col min="4842" max="4842" width="10.7109375" style="110" customWidth="1"/>
    <col min="4843" max="4843" width="9.5703125" style="110" customWidth="1"/>
    <col min="4844" max="4844" width="5.7109375" style="110" customWidth="1"/>
    <col min="4845" max="4845" width="13" style="110" customWidth="1"/>
    <col min="4846" max="4846" width="9.7109375" style="110" customWidth="1"/>
    <col min="4847" max="4847" width="13" style="110" customWidth="1"/>
    <col min="4848" max="4848" width="16.7109375" style="110" customWidth="1"/>
    <col min="4849" max="4849" width="11.7109375" style="110" customWidth="1"/>
    <col min="4850" max="4850" width="48.28515625" style="110" customWidth="1"/>
    <col min="4851" max="4853" width="17.85546875" style="110" customWidth="1"/>
    <col min="4854" max="4854" width="18.7109375" style="110" customWidth="1"/>
    <col min="4855" max="5086" width="9.140625" style="110"/>
    <col min="5087" max="5087" width="7.85546875" style="110" customWidth="1"/>
    <col min="5088" max="5088" width="4.7109375" style="110" customWidth="1"/>
    <col min="5089" max="5089" width="12.140625" style="110" customWidth="1"/>
    <col min="5090" max="5090" width="44.140625" style="110" customWidth="1"/>
    <col min="5091" max="5091" width="9.7109375" style="110" customWidth="1"/>
    <col min="5092" max="5092" width="10" style="110" customWidth="1"/>
    <col min="5093" max="5093" width="10.140625" style="110" customWidth="1"/>
    <col min="5094" max="5094" width="9.140625" style="110"/>
    <col min="5095" max="5095" width="11.7109375" style="110" customWidth="1"/>
    <col min="5096" max="5096" width="10.140625" style="110" customWidth="1"/>
    <col min="5097" max="5097" width="11" style="110" customWidth="1"/>
    <col min="5098" max="5098" width="10.7109375" style="110" customWidth="1"/>
    <col min="5099" max="5099" width="9.5703125" style="110" customWidth="1"/>
    <col min="5100" max="5100" width="5.7109375" style="110" customWidth="1"/>
    <col min="5101" max="5101" width="13" style="110" customWidth="1"/>
    <col min="5102" max="5102" width="9.7109375" style="110" customWidth="1"/>
    <col min="5103" max="5103" width="13" style="110" customWidth="1"/>
    <col min="5104" max="5104" width="16.7109375" style="110" customWidth="1"/>
    <col min="5105" max="5105" width="11.7109375" style="110" customWidth="1"/>
    <col min="5106" max="5106" width="48.28515625" style="110" customWidth="1"/>
    <col min="5107" max="5109" width="17.85546875" style="110" customWidth="1"/>
    <col min="5110" max="5110" width="18.7109375" style="110" customWidth="1"/>
    <col min="5111" max="5342" width="9.140625" style="110"/>
    <col min="5343" max="5343" width="7.85546875" style="110" customWidth="1"/>
    <col min="5344" max="5344" width="4.7109375" style="110" customWidth="1"/>
    <col min="5345" max="5345" width="12.140625" style="110" customWidth="1"/>
    <col min="5346" max="5346" width="44.140625" style="110" customWidth="1"/>
    <col min="5347" max="5347" width="9.7109375" style="110" customWidth="1"/>
    <col min="5348" max="5348" width="10" style="110" customWidth="1"/>
    <col min="5349" max="5349" width="10.140625" style="110" customWidth="1"/>
    <col min="5350" max="5350" width="9.140625" style="110"/>
    <col min="5351" max="5351" width="11.7109375" style="110" customWidth="1"/>
    <col min="5352" max="5352" width="10.140625" style="110" customWidth="1"/>
    <col min="5353" max="5353" width="11" style="110" customWidth="1"/>
    <col min="5354" max="5354" width="10.7109375" style="110" customWidth="1"/>
    <col min="5355" max="5355" width="9.5703125" style="110" customWidth="1"/>
    <col min="5356" max="5356" width="5.7109375" style="110" customWidth="1"/>
    <col min="5357" max="5357" width="13" style="110" customWidth="1"/>
    <col min="5358" max="5358" width="9.7109375" style="110" customWidth="1"/>
    <col min="5359" max="5359" width="13" style="110" customWidth="1"/>
    <col min="5360" max="5360" width="16.7109375" style="110" customWidth="1"/>
    <col min="5361" max="5361" width="11.7109375" style="110" customWidth="1"/>
    <col min="5362" max="5362" width="48.28515625" style="110" customWidth="1"/>
    <col min="5363" max="5365" width="17.85546875" style="110" customWidth="1"/>
    <col min="5366" max="5366" width="18.7109375" style="110" customWidth="1"/>
    <col min="5367" max="5598" width="9.140625" style="110"/>
    <col min="5599" max="5599" width="7.85546875" style="110" customWidth="1"/>
    <col min="5600" max="5600" width="4.7109375" style="110" customWidth="1"/>
    <col min="5601" max="5601" width="12.140625" style="110" customWidth="1"/>
    <col min="5602" max="5602" width="44.140625" style="110" customWidth="1"/>
    <col min="5603" max="5603" width="9.7109375" style="110" customWidth="1"/>
    <col min="5604" max="5604" width="10" style="110" customWidth="1"/>
    <col min="5605" max="5605" width="10.140625" style="110" customWidth="1"/>
    <col min="5606" max="5606" width="9.140625" style="110"/>
    <col min="5607" max="5607" width="11.7109375" style="110" customWidth="1"/>
    <col min="5608" max="5608" width="10.140625" style="110" customWidth="1"/>
    <col min="5609" max="5609" width="11" style="110" customWidth="1"/>
    <col min="5610" max="5610" width="10.7109375" style="110" customWidth="1"/>
    <col min="5611" max="5611" width="9.5703125" style="110" customWidth="1"/>
    <col min="5612" max="5612" width="5.7109375" style="110" customWidth="1"/>
    <col min="5613" max="5613" width="13" style="110" customWidth="1"/>
    <col min="5614" max="5614" width="9.7109375" style="110" customWidth="1"/>
    <col min="5615" max="5615" width="13" style="110" customWidth="1"/>
    <col min="5616" max="5616" width="16.7109375" style="110" customWidth="1"/>
    <col min="5617" max="5617" width="11.7109375" style="110" customWidth="1"/>
    <col min="5618" max="5618" width="48.28515625" style="110" customWidth="1"/>
    <col min="5619" max="5621" width="17.85546875" style="110" customWidth="1"/>
    <col min="5622" max="5622" width="18.7109375" style="110" customWidth="1"/>
    <col min="5623" max="5854" width="9.140625" style="110"/>
    <col min="5855" max="5855" width="7.85546875" style="110" customWidth="1"/>
    <col min="5856" max="5856" width="4.7109375" style="110" customWidth="1"/>
    <col min="5857" max="5857" width="12.140625" style="110" customWidth="1"/>
    <col min="5858" max="5858" width="44.140625" style="110" customWidth="1"/>
    <col min="5859" max="5859" width="9.7109375" style="110" customWidth="1"/>
    <col min="5860" max="5860" width="10" style="110" customWidth="1"/>
    <col min="5861" max="5861" width="10.140625" style="110" customWidth="1"/>
    <col min="5862" max="5862" width="9.140625" style="110"/>
    <col min="5863" max="5863" width="11.7109375" style="110" customWidth="1"/>
    <col min="5864" max="5864" width="10.140625" style="110" customWidth="1"/>
    <col min="5865" max="5865" width="11" style="110" customWidth="1"/>
    <col min="5866" max="5866" width="10.7109375" style="110" customWidth="1"/>
    <col min="5867" max="5867" width="9.5703125" style="110" customWidth="1"/>
    <col min="5868" max="5868" width="5.7109375" style="110" customWidth="1"/>
    <col min="5869" max="5869" width="13" style="110" customWidth="1"/>
    <col min="5870" max="5870" width="9.7109375" style="110" customWidth="1"/>
    <col min="5871" max="5871" width="13" style="110" customWidth="1"/>
    <col min="5872" max="5872" width="16.7109375" style="110" customWidth="1"/>
    <col min="5873" max="5873" width="11.7109375" style="110" customWidth="1"/>
    <col min="5874" max="5874" width="48.28515625" style="110" customWidth="1"/>
    <col min="5875" max="5877" width="17.85546875" style="110" customWidth="1"/>
    <col min="5878" max="5878" width="18.7109375" style="110" customWidth="1"/>
    <col min="5879" max="6110" width="9.140625" style="110"/>
    <col min="6111" max="6111" width="7.85546875" style="110" customWidth="1"/>
    <col min="6112" max="6112" width="4.7109375" style="110" customWidth="1"/>
    <col min="6113" max="6113" width="12.140625" style="110" customWidth="1"/>
    <col min="6114" max="6114" width="44.140625" style="110" customWidth="1"/>
    <col min="6115" max="6115" width="9.7109375" style="110" customWidth="1"/>
    <col min="6116" max="6116" width="10" style="110" customWidth="1"/>
    <col min="6117" max="6117" width="10.140625" style="110" customWidth="1"/>
    <col min="6118" max="6118" width="9.140625" style="110"/>
    <col min="6119" max="6119" width="11.7109375" style="110" customWidth="1"/>
    <col min="6120" max="6120" width="10.140625" style="110" customWidth="1"/>
    <col min="6121" max="6121" width="11" style="110" customWidth="1"/>
    <col min="6122" max="6122" width="10.7109375" style="110" customWidth="1"/>
    <col min="6123" max="6123" width="9.5703125" style="110" customWidth="1"/>
    <col min="6124" max="6124" width="5.7109375" style="110" customWidth="1"/>
    <col min="6125" max="6125" width="13" style="110" customWidth="1"/>
    <col min="6126" max="6126" width="9.7109375" style="110" customWidth="1"/>
    <col min="6127" max="6127" width="13" style="110" customWidth="1"/>
    <col min="6128" max="6128" width="16.7109375" style="110" customWidth="1"/>
    <col min="6129" max="6129" width="11.7109375" style="110" customWidth="1"/>
    <col min="6130" max="6130" width="48.28515625" style="110" customWidth="1"/>
    <col min="6131" max="6133" width="17.85546875" style="110" customWidth="1"/>
    <col min="6134" max="6134" width="18.7109375" style="110" customWidth="1"/>
    <col min="6135" max="6366" width="9.140625" style="110"/>
    <col min="6367" max="6367" width="7.85546875" style="110" customWidth="1"/>
    <col min="6368" max="6368" width="4.7109375" style="110" customWidth="1"/>
    <col min="6369" max="6369" width="12.140625" style="110" customWidth="1"/>
    <col min="6370" max="6370" width="44.140625" style="110" customWidth="1"/>
    <col min="6371" max="6371" width="9.7109375" style="110" customWidth="1"/>
    <col min="6372" max="6372" width="10" style="110" customWidth="1"/>
    <col min="6373" max="6373" width="10.140625" style="110" customWidth="1"/>
    <col min="6374" max="6374" width="9.140625" style="110"/>
    <col min="6375" max="6375" width="11.7109375" style="110" customWidth="1"/>
    <col min="6376" max="6376" width="10.140625" style="110" customWidth="1"/>
    <col min="6377" max="6377" width="11" style="110" customWidth="1"/>
    <col min="6378" max="6378" width="10.7109375" style="110" customWidth="1"/>
    <col min="6379" max="6379" width="9.5703125" style="110" customWidth="1"/>
    <col min="6380" max="6380" width="5.7109375" style="110" customWidth="1"/>
    <col min="6381" max="6381" width="13" style="110" customWidth="1"/>
    <col min="6382" max="6382" width="9.7109375" style="110" customWidth="1"/>
    <col min="6383" max="6383" width="13" style="110" customWidth="1"/>
    <col min="6384" max="6384" width="16.7109375" style="110" customWidth="1"/>
    <col min="6385" max="6385" width="11.7109375" style="110" customWidth="1"/>
    <col min="6386" max="6386" width="48.28515625" style="110" customWidth="1"/>
    <col min="6387" max="6389" width="17.85546875" style="110" customWidth="1"/>
    <col min="6390" max="6390" width="18.7109375" style="110" customWidth="1"/>
    <col min="6391" max="6622" width="9.140625" style="110"/>
    <col min="6623" max="6623" width="7.85546875" style="110" customWidth="1"/>
    <col min="6624" max="6624" width="4.7109375" style="110" customWidth="1"/>
    <col min="6625" max="6625" width="12.140625" style="110" customWidth="1"/>
    <col min="6626" max="6626" width="44.140625" style="110" customWidth="1"/>
    <col min="6627" max="6627" width="9.7109375" style="110" customWidth="1"/>
    <col min="6628" max="6628" width="10" style="110" customWidth="1"/>
    <col min="6629" max="6629" width="10.140625" style="110" customWidth="1"/>
    <col min="6630" max="6630" width="9.140625" style="110"/>
    <col min="6631" max="6631" width="11.7109375" style="110" customWidth="1"/>
    <col min="6632" max="6632" width="10.140625" style="110" customWidth="1"/>
    <col min="6633" max="6633" width="11" style="110" customWidth="1"/>
    <col min="6634" max="6634" width="10.7109375" style="110" customWidth="1"/>
    <col min="6635" max="6635" width="9.5703125" style="110" customWidth="1"/>
    <col min="6636" max="6636" width="5.7109375" style="110" customWidth="1"/>
    <col min="6637" max="6637" width="13" style="110" customWidth="1"/>
    <col min="6638" max="6638" width="9.7109375" style="110" customWidth="1"/>
    <col min="6639" max="6639" width="13" style="110" customWidth="1"/>
    <col min="6640" max="6640" width="16.7109375" style="110" customWidth="1"/>
    <col min="6641" max="6641" width="11.7109375" style="110" customWidth="1"/>
    <col min="6642" max="6642" width="48.28515625" style="110" customWidth="1"/>
    <col min="6643" max="6645" width="17.85546875" style="110" customWidth="1"/>
    <col min="6646" max="6646" width="18.7109375" style="110" customWidth="1"/>
    <col min="6647" max="6878" width="9.140625" style="110"/>
    <col min="6879" max="6879" width="7.85546875" style="110" customWidth="1"/>
    <col min="6880" max="6880" width="4.7109375" style="110" customWidth="1"/>
    <col min="6881" max="6881" width="12.140625" style="110" customWidth="1"/>
    <col min="6882" max="6882" width="44.140625" style="110" customWidth="1"/>
    <col min="6883" max="6883" width="9.7109375" style="110" customWidth="1"/>
    <col min="6884" max="6884" width="10" style="110" customWidth="1"/>
    <col min="6885" max="6885" width="10.140625" style="110" customWidth="1"/>
    <col min="6886" max="6886" width="9.140625" style="110"/>
    <col min="6887" max="6887" width="11.7109375" style="110" customWidth="1"/>
    <col min="6888" max="6888" width="10.140625" style="110" customWidth="1"/>
    <col min="6889" max="6889" width="11" style="110" customWidth="1"/>
    <col min="6890" max="6890" width="10.7109375" style="110" customWidth="1"/>
    <col min="6891" max="6891" width="9.5703125" style="110" customWidth="1"/>
    <col min="6892" max="6892" width="5.7109375" style="110" customWidth="1"/>
    <col min="6893" max="6893" width="13" style="110" customWidth="1"/>
    <col min="6894" max="6894" width="9.7109375" style="110" customWidth="1"/>
    <col min="6895" max="6895" width="13" style="110" customWidth="1"/>
    <col min="6896" max="6896" width="16.7109375" style="110" customWidth="1"/>
    <col min="6897" max="6897" width="11.7109375" style="110" customWidth="1"/>
    <col min="6898" max="6898" width="48.28515625" style="110" customWidth="1"/>
    <col min="6899" max="6901" width="17.85546875" style="110" customWidth="1"/>
    <col min="6902" max="6902" width="18.7109375" style="110" customWidth="1"/>
    <col min="6903" max="7134" width="9.140625" style="110"/>
    <col min="7135" max="7135" width="7.85546875" style="110" customWidth="1"/>
    <col min="7136" max="7136" width="4.7109375" style="110" customWidth="1"/>
    <col min="7137" max="7137" width="12.140625" style="110" customWidth="1"/>
    <col min="7138" max="7138" width="44.140625" style="110" customWidth="1"/>
    <col min="7139" max="7139" width="9.7109375" style="110" customWidth="1"/>
    <col min="7140" max="7140" width="10" style="110" customWidth="1"/>
    <col min="7141" max="7141" width="10.140625" style="110" customWidth="1"/>
    <col min="7142" max="7142" width="9.140625" style="110"/>
    <col min="7143" max="7143" width="11.7109375" style="110" customWidth="1"/>
    <col min="7144" max="7144" width="10.140625" style="110" customWidth="1"/>
    <col min="7145" max="7145" width="11" style="110" customWidth="1"/>
    <col min="7146" max="7146" width="10.7109375" style="110" customWidth="1"/>
    <col min="7147" max="7147" width="9.5703125" style="110" customWidth="1"/>
    <col min="7148" max="7148" width="5.7109375" style="110" customWidth="1"/>
    <col min="7149" max="7149" width="13" style="110" customWidth="1"/>
    <col min="7150" max="7150" width="9.7109375" style="110" customWidth="1"/>
    <col min="7151" max="7151" width="13" style="110" customWidth="1"/>
    <col min="7152" max="7152" width="16.7109375" style="110" customWidth="1"/>
    <col min="7153" max="7153" width="11.7109375" style="110" customWidth="1"/>
    <col min="7154" max="7154" width="48.28515625" style="110" customWidth="1"/>
    <col min="7155" max="7157" width="17.85546875" style="110" customWidth="1"/>
    <col min="7158" max="7158" width="18.7109375" style="110" customWidth="1"/>
    <col min="7159" max="7390" width="9.140625" style="110"/>
    <col min="7391" max="7391" width="7.85546875" style="110" customWidth="1"/>
    <col min="7392" max="7392" width="4.7109375" style="110" customWidth="1"/>
    <col min="7393" max="7393" width="12.140625" style="110" customWidth="1"/>
    <col min="7394" max="7394" width="44.140625" style="110" customWidth="1"/>
    <col min="7395" max="7395" width="9.7109375" style="110" customWidth="1"/>
    <col min="7396" max="7396" width="10" style="110" customWidth="1"/>
    <col min="7397" max="7397" width="10.140625" style="110" customWidth="1"/>
    <col min="7398" max="7398" width="9.140625" style="110"/>
    <col min="7399" max="7399" width="11.7109375" style="110" customWidth="1"/>
    <col min="7400" max="7400" width="10.140625" style="110" customWidth="1"/>
    <col min="7401" max="7401" width="11" style="110" customWidth="1"/>
    <col min="7402" max="7402" width="10.7109375" style="110" customWidth="1"/>
    <col min="7403" max="7403" width="9.5703125" style="110" customWidth="1"/>
    <col min="7404" max="7404" width="5.7109375" style="110" customWidth="1"/>
    <col min="7405" max="7405" width="13" style="110" customWidth="1"/>
    <col min="7406" max="7406" width="9.7109375" style="110" customWidth="1"/>
    <col min="7407" max="7407" width="13" style="110" customWidth="1"/>
    <col min="7408" max="7408" width="16.7109375" style="110" customWidth="1"/>
    <col min="7409" max="7409" width="11.7109375" style="110" customWidth="1"/>
    <col min="7410" max="7410" width="48.28515625" style="110" customWidth="1"/>
    <col min="7411" max="7413" width="17.85546875" style="110" customWidth="1"/>
    <col min="7414" max="7414" width="18.7109375" style="110" customWidth="1"/>
    <col min="7415" max="7646" width="9.140625" style="110"/>
    <col min="7647" max="7647" width="7.85546875" style="110" customWidth="1"/>
    <col min="7648" max="7648" width="4.7109375" style="110" customWidth="1"/>
    <col min="7649" max="7649" width="12.140625" style="110" customWidth="1"/>
    <col min="7650" max="7650" width="44.140625" style="110" customWidth="1"/>
    <col min="7651" max="7651" width="9.7109375" style="110" customWidth="1"/>
    <col min="7652" max="7652" width="10" style="110" customWidth="1"/>
    <col min="7653" max="7653" width="10.140625" style="110" customWidth="1"/>
    <col min="7654" max="7654" width="9.140625" style="110"/>
    <col min="7655" max="7655" width="11.7109375" style="110" customWidth="1"/>
    <col min="7656" max="7656" width="10.140625" style="110" customWidth="1"/>
    <col min="7657" max="7657" width="11" style="110" customWidth="1"/>
    <col min="7658" max="7658" width="10.7109375" style="110" customWidth="1"/>
    <col min="7659" max="7659" width="9.5703125" style="110" customWidth="1"/>
    <col min="7660" max="7660" width="5.7109375" style="110" customWidth="1"/>
    <col min="7661" max="7661" width="13" style="110" customWidth="1"/>
    <col min="7662" max="7662" width="9.7109375" style="110" customWidth="1"/>
    <col min="7663" max="7663" width="13" style="110" customWidth="1"/>
    <col min="7664" max="7664" width="16.7109375" style="110" customWidth="1"/>
    <col min="7665" max="7665" width="11.7109375" style="110" customWidth="1"/>
    <col min="7666" max="7666" width="48.28515625" style="110" customWidth="1"/>
    <col min="7667" max="7669" width="17.85546875" style="110" customWidth="1"/>
    <col min="7670" max="7670" width="18.7109375" style="110" customWidth="1"/>
    <col min="7671" max="7902" width="9.140625" style="110"/>
    <col min="7903" max="7903" width="7.85546875" style="110" customWidth="1"/>
    <col min="7904" max="7904" width="4.7109375" style="110" customWidth="1"/>
    <col min="7905" max="7905" width="12.140625" style="110" customWidth="1"/>
    <col min="7906" max="7906" width="44.140625" style="110" customWidth="1"/>
    <col min="7907" max="7907" width="9.7109375" style="110" customWidth="1"/>
    <col min="7908" max="7908" width="10" style="110" customWidth="1"/>
    <col min="7909" max="7909" width="10.140625" style="110" customWidth="1"/>
    <col min="7910" max="7910" width="9.140625" style="110"/>
    <col min="7911" max="7911" width="11.7109375" style="110" customWidth="1"/>
    <col min="7912" max="7912" width="10.140625" style="110" customWidth="1"/>
    <col min="7913" max="7913" width="11" style="110" customWidth="1"/>
    <col min="7914" max="7914" width="10.7109375" style="110" customWidth="1"/>
    <col min="7915" max="7915" width="9.5703125" style="110" customWidth="1"/>
    <col min="7916" max="7916" width="5.7109375" style="110" customWidth="1"/>
    <col min="7917" max="7917" width="13" style="110" customWidth="1"/>
    <col min="7918" max="7918" width="9.7109375" style="110" customWidth="1"/>
    <col min="7919" max="7919" width="13" style="110" customWidth="1"/>
    <col min="7920" max="7920" width="16.7109375" style="110" customWidth="1"/>
    <col min="7921" max="7921" width="11.7109375" style="110" customWidth="1"/>
    <col min="7922" max="7922" width="48.28515625" style="110" customWidth="1"/>
    <col min="7923" max="7925" width="17.85546875" style="110" customWidth="1"/>
    <col min="7926" max="7926" width="18.7109375" style="110" customWidth="1"/>
    <col min="7927" max="8158" width="9.140625" style="110"/>
    <col min="8159" max="8159" width="7.85546875" style="110" customWidth="1"/>
    <col min="8160" max="8160" width="4.7109375" style="110" customWidth="1"/>
    <col min="8161" max="8161" width="12.140625" style="110" customWidth="1"/>
    <col min="8162" max="8162" width="44.140625" style="110" customWidth="1"/>
    <col min="8163" max="8163" width="9.7109375" style="110" customWidth="1"/>
    <col min="8164" max="8164" width="10" style="110" customWidth="1"/>
    <col min="8165" max="8165" width="10.140625" style="110" customWidth="1"/>
    <col min="8166" max="8166" width="9.140625" style="110"/>
    <col min="8167" max="8167" width="11.7109375" style="110" customWidth="1"/>
    <col min="8168" max="8168" width="10.140625" style="110" customWidth="1"/>
    <col min="8169" max="8169" width="11" style="110" customWidth="1"/>
    <col min="8170" max="8170" width="10.7109375" style="110" customWidth="1"/>
    <col min="8171" max="8171" width="9.5703125" style="110" customWidth="1"/>
    <col min="8172" max="8172" width="5.7109375" style="110" customWidth="1"/>
    <col min="8173" max="8173" width="13" style="110" customWidth="1"/>
    <col min="8174" max="8174" width="9.7109375" style="110" customWidth="1"/>
    <col min="8175" max="8175" width="13" style="110" customWidth="1"/>
    <col min="8176" max="8176" width="16.7109375" style="110" customWidth="1"/>
    <col min="8177" max="8177" width="11.7109375" style="110" customWidth="1"/>
    <col min="8178" max="8178" width="48.28515625" style="110" customWidth="1"/>
    <col min="8179" max="8181" width="17.85546875" style="110" customWidth="1"/>
    <col min="8182" max="8182" width="18.7109375" style="110" customWidth="1"/>
    <col min="8183" max="8414" width="9.140625" style="110"/>
    <col min="8415" max="8415" width="7.85546875" style="110" customWidth="1"/>
    <col min="8416" max="8416" width="4.7109375" style="110" customWidth="1"/>
    <col min="8417" max="8417" width="12.140625" style="110" customWidth="1"/>
    <col min="8418" max="8418" width="44.140625" style="110" customWidth="1"/>
    <col min="8419" max="8419" width="9.7109375" style="110" customWidth="1"/>
    <col min="8420" max="8420" width="10" style="110" customWidth="1"/>
    <col min="8421" max="8421" width="10.140625" style="110" customWidth="1"/>
    <col min="8422" max="8422" width="9.140625" style="110"/>
    <col min="8423" max="8423" width="11.7109375" style="110" customWidth="1"/>
    <col min="8424" max="8424" width="10.140625" style="110" customWidth="1"/>
    <col min="8425" max="8425" width="11" style="110" customWidth="1"/>
    <col min="8426" max="8426" width="10.7109375" style="110" customWidth="1"/>
    <col min="8427" max="8427" width="9.5703125" style="110" customWidth="1"/>
    <col min="8428" max="8428" width="5.7109375" style="110" customWidth="1"/>
    <col min="8429" max="8429" width="13" style="110" customWidth="1"/>
    <col min="8430" max="8430" width="9.7109375" style="110" customWidth="1"/>
    <col min="8431" max="8431" width="13" style="110" customWidth="1"/>
    <col min="8432" max="8432" width="16.7109375" style="110" customWidth="1"/>
    <col min="8433" max="8433" width="11.7109375" style="110" customWidth="1"/>
    <col min="8434" max="8434" width="48.28515625" style="110" customWidth="1"/>
    <col min="8435" max="8437" width="17.85546875" style="110" customWidth="1"/>
    <col min="8438" max="8438" width="18.7109375" style="110" customWidth="1"/>
    <col min="8439" max="8670" width="9.140625" style="110"/>
    <col min="8671" max="8671" width="7.85546875" style="110" customWidth="1"/>
    <col min="8672" max="8672" width="4.7109375" style="110" customWidth="1"/>
    <col min="8673" max="8673" width="12.140625" style="110" customWidth="1"/>
    <col min="8674" max="8674" width="44.140625" style="110" customWidth="1"/>
    <col min="8675" max="8675" width="9.7109375" style="110" customWidth="1"/>
    <col min="8676" max="8676" width="10" style="110" customWidth="1"/>
    <col min="8677" max="8677" width="10.140625" style="110" customWidth="1"/>
    <col min="8678" max="8678" width="9.140625" style="110"/>
    <col min="8679" max="8679" width="11.7109375" style="110" customWidth="1"/>
    <col min="8680" max="8680" width="10.140625" style="110" customWidth="1"/>
    <col min="8681" max="8681" width="11" style="110" customWidth="1"/>
    <col min="8682" max="8682" width="10.7109375" style="110" customWidth="1"/>
    <col min="8683" max="8683" width="9.5703125" style="110" customWidth="1"/>
    <col min="8684" max="8684" width="5.7109375" style="110" customWidth="1"/>
    <col min="8685" max="8685" width="13" style="110" customWidth="1"/>
    <col min="8686" max="8686" width="9.7109375" style="110" customWidth="1"/>
    <col min="8687" max="8687" width="13" style="110" customWidth="1"/>
    <col min="8688" max="8688" width="16.7109375" style="110" customWidth="1"/>
    <col min="8689" max="8689" width="11.7109375" style="110" customWidth="1"/>
    <col min="8690" max="8690" width="48.28515625" style="110" customWidth="1"/>
    <col min="8691" max="8693" width="17.85546875" style="110" customWidth="1"/>
    <col min="8694" max="8694" width="18.7109375" style="110" customWidth="1"/>
    <col min="8695" max="8926" width="9.140625" style="110"/>
    <col min="8927" max="8927" width="7.85546875" style="110" customWidth="1"/>
    <col min="8928" max="8928" width="4.7109375" style="110" customWidth="1"/>
    <col min="8929" max="8929" width="12.140625" style="110" customWidth="1"/>
    <col min="8930" max="8930" width="44.140625" style="110" customWidth="1"/>
    <col min="8931" max="8931" width="9.7109375" style="110" customWidth="1"/>
    <col min="8932" max="8932" width="10" style="110" customWidth="1"/>
    <col min="8933" max="8933" width="10.140625" style="110" customWidth="1"/>
    <col min="8934" max="8934" width="9.140625" style="110"/>
    <col min="8935" max="8935" width="11.7109375" style="110" customWidth="1"/>
    <col min="8936" max="8936" width="10.140625" style="110" customWidth="1"/>
    <col min="8937" max="8937" width="11" style="110" customWidth="1"/>
    <col min="8938" max="8938" width="10.7109375" style="110" customWidth="1"/>
    <col min="8939" max="8939" width="9.5703125" style="110" customWidth="1"/>
    <col min="8940" max="8940" width="5.7109375" style="110" customWidth="1"/>
    <col min="8941" max="8941" width="13" style="110" customWidth="1"/>
    <col min="8942" max="8942" width="9.7109375" style="110" customWidth="1"/>
    <col min="8943" max="8943" width="13" style="110" customWidth="1"/>
    <col min="8944" max="8944" width="16.7109375" style="110" customWidth="1"/>
    <col min="8945" max="8945" width="11.7109375" style="110" customWidth="1"/>
    <col min="8946" max="8946" width="48.28515625" style="110" customWidth="1"/>
    <col min="8947" max="8949" width="17.85546875" style="110" customWidth="1"/>
    <col min="8950" max="8950" width="18.7109375" style="110" customWidth="1"/>
    <col min="8951" max="9182" width="9.140625" style="110"/>
    <col min="9183" max="9183" width="7.85546875" style="110" customWidth="1"/>
    <col min="9184" max="9184" width="4.7109375" style="110" customWidth="1"/>
    <col min="9185" max="9185" width="12.140625" style="110" customWidth="1"/>
    <col min="9186" max="9186" width="44.140625" style="110" customWidth="1"/>
    <col min="9187" max="9187" width="9.7109375" style="110" customWidth="1"/>
    <col min="9188" max="9188" width="10" style="110" customWidth="1"/>
    <col min="9189" max="9189" width="10.140625" style="110" customWidth="1"/>
    <col min="9190" max="9190" width="9.140625" style="110"/>
    <col min="9191" max="9191" width="11.7109375" style="110" customWidth="1"/>
    <col min="9192" max="9192" width="10.140625" style="110" customWidth="1"/>
    <col min="9193" max="9193" width="11" style="110" customWidth="1"/>
    <col min="9194" max="9194" width="10.7109375" style="110" customWidth="1"/>
    <col min="9195" max="9195" width="9.5703125" style="110" customWidth="1"/>
    <col min="9196" max="9196" width="5.7109375" style="110" customWidth="1"/>
    <col min="9197" max="9197" width="13" style="110" customWidth="1"/>
    <col min="9198" max="9198" width="9.7109375" style="110" customWidth="1"/>
    <col min="9199" max="9199" width="13" style="110" customWidth="1"/>
    <col min="9200" max="9200" width="16.7109375" style="110" customWidth="1"/>
    <col min="9201" max="9201" width="11.7109375" style="110" customWidth="1"/>
    <col min="9202" max="9202" width="48.28515625" style="110" customWidth="1"/>
    <col min="9203" max="9205" width="17.85546875" style="110" customWidth="1"/>
    <col min="9206" max="9206" width="18.7109375" style="110" customWidth="1"/>
    <col min="9207" max="9438" width="9.140625" style="110"/>
    <col min="9439" max="9439" width="7.85546875" style="110" customWidth="1"/>
    <col min="9440" max="9440" width="4.7109375" style="110" customWidth="1"/>
    <col min="9441" max="9441" width="12.140625" style="110" customWidth="1"/>
    <col min="9442" max="9442" width="44.140625" style="110" customWidth="1"/>
    <col min="9443" max="9443" width="9.7109375" style="110" customWidth="1"/>
    <col min="9444" max="9444" width="10" style="110" customWidth="1"/>
    <col min="9445" max="9445" width="10.140625" style="110" customWidth="1"/>
    <col min="9446" max="9446" width="9.140625" style="110"/>
    <col min="9447" max="9447" width="11.7109375" style="110" customWidth="1"/>
    <col min="9448" max="9448" width="10.140625" style="110" customWidth="1"/>
    <col min="9449" max="9449" width="11" style="110" customWidth="1"/>
    <col min="9450" max="9450" width="10.7109375" style="110" customWidth="1"/>
    <col min="9451" max="9451" width="9.5703125" style="110" customWidth="1"/>
    <col min="9452" max="9452" width="5.7109375" style="110" customWidth="1"/>
    <col min="9453" max="9453" width="13" style="110" customWidth="1"/>
    <col min="9454" max="9454" width="9.7109375" style="110" customWidth="1"/>
    <col min="9455" max="9455" width="13" style="110" customWidth="1"/>
    <col min="9456" max="9456" width="16.7109375" style="110" customWidth="1"/>
    <col min="9457" max="9457" width="11.7109375" style="110" customWidth="1"/>
    <col min="9458" max="9458" width="48.28515625" style="110" customWidth="1"/>
    <col min="9459" max="9461" width="17.85546875" style="110" customWidth="1"/>
    <col min="9462" max="9462" width="18.7109375" style="110" customWidth="1"/>
    <col min="9463" max="9694" width="9.140625" style="110"/>
    <col min="9695" max="9695" width="7.85546875" style="110" customWidth="1"/>
    <col min="9696" max="9696" width="4.7109375" style="110" customWidth="1"/>
    <col min="9697" max="9697" width="12.140625" style="110" customWidth="1"/>
    <col min="9698" max="9698" width="44.140625" style="110" customWidth="1"/>
    <col min="9699" max="9699" width="9.7109375" style="110" customWidth="1"/>
    <col min="9700" max="9700" width="10" style="110" customWidth="1"/>
    <col min="9701" max="9701" width="10.140625" style="110" customWidth="1"/>
    <col min="9702" max="9702" width="9.140625" style="110"/>
    <col min="9703" max="9703" width="11.7109375" style="110" customWidth="1"/>
    <col min="9704" max="9704" width="10.140625" style="110" customWidth="1"/>
    <col min="9705" max="9705" width="11" style="110" customWidth="1"/>
    <col min="9706" max="9706" width="10.7109375" style="110" customWidth="1"/>
    <col min="9707" max="9707" width="9.5703125" style="110" customWidth="1"/>
    <col min="9708" max="9708" width="5.7109375" style="110" customWidth="1"/>
    <col min="9709" max="9709" width="13" style="110" customWidth="1"/>
    <col min="9710" max="9710" width="9.7109375" style="110" customWidth="1"/>
    <col min="9711" max="9711" width="13" style="110" customWidth="1"/>
    <col min="9712" max="9712" width="16.7109375" style="110" customWidth="1"/>
    <col min="9713" max="9713" width="11.7109375" style="110" customWidth="1"/>
    <col min="9714" max="9714" width="48.28515625" style="110" customWidth="1"/>
    <col min="9715" max="9717" width="17.85546875" style="110" customWidth="1"/>
    <col min="9718" max="9718" width="18.7109375" style="110" customWidth="1"/>
    <col min="9719" max="9950" width="9.140625" style="110"/>
    <col min="9951" max="9951" width="7.85546875" style="110" customWidth="1"/>
    <col min="9952" max="9952" width="4.7109375" style="110" customWidth="1"/>
    <col min="9953" max="9953" width="12.140625" style="110" customWidth="1"/>
    <col min="9954" max="9954" width="44.140625" style="110" customWidth="1"/>
    <col min="9955" max="9955" width="9.7109375" style="110" customWidth="1"/>
    <col min="9956" max="9956" width="10" style="110" customWidth="1"/>
    <col min="9957" max="9957" width="10.140625" style="110" customWidth="1"/>
    <col min="9958" max="9958" width="9.140625" style="110"/>
    <col min="9959" max="9959" width="11.7109375" style="110" customWidth="1"/>
    <col min="9960" max="9960" width="10.140625" style="110" customWidth="1"/>
    <col min="9961" max="9961" width="11" style="110" customWidth="1"/>
    <col min="9962" max="9962" width="10.7109375" style="110" customWidth="1"/>
    <col min="9963" max="9963" width="9.5703125" style="110" customWidth="1"/>
    <col min="9964" max="9964" width="5.7109375" style="110" customWidth="1"/>
    <col min="9965" max="9965" width="13" style="110" customWidth="1"/>
    <col min="9966" max="9966" width="9.7109375" style="110" customWidth="1"/>
    <col min="9967" max="9967" width="13" style="110" customWidth="1"/>
    <col min="9968" max="9968" width="16.7109375" style="110" customWidth="1"/>
    <col min="9969" max="9969" width="11.7109375" style="110" customWidth="1"/>
    <col min="9970" max="9970" width="48.28515625" style="110" customWidth="1"/>
    <col min="9971" max="9973" width="17.85546875" style="110" customWidth="1"/>
    <col min="9974" max="9974" width="18.7109375" style="110" customWidth="1"/>
    <col min="9975" max="10206" width="9.140625" style="110"/>
    <col min="10207" max="10207" width="7.85546875" style="110" customWidth="1"/>
    <col min="10208" max="10208" width="4.7109375" style="110" customWidth="1"/>
    <col min="10209" max="10209" width="12.140625" style="110" customWidth="1"/>
    <col min="10210" max="10210" width="44.140625" style="110" customWidth="1"/>
    <col min="10211" max="10211" width="9.7109375" style="110" customWidth="1"/>
    <col min="10212" max="10212" width="10" style="110" customWidth="1"/>
    <col min="10213" max="10213" width="10.140625" style="110" customWidth="1"/>
    <col min="10214" max="10214" width="9.140625" style="110"/>
    <col min="10215" max="10215" width="11.7109375" style="110" customWidth="1"/>
    <col min="10216" max="10216" width="10.140625" style="110" customWidth="1"/>
    <col min="10217" max="10217" width="11" style="110" customWidth="1"/>
    <col min="10218" max="10218" width="10.7109375" style="110" customWidth="1"/>
    <col min="10219" max="10219" width="9.5703125" style="110" customWidth="1"/>
    <col min="10220" max="10220" width="5.7109375" style="110" customWidth="1"/>
    <col min="10221" max="10221" width="13" style="110" customWidth="1"/>
    <col min="10222" max="10222" width="9.7109375" style="110" customWidth="1"/>
    <col min="10223" max="10223" width="13" style="110" customWidth="1"/>
    <col min="10224" max="10224" width="16.7109375" style="110" customWidth="1"/>
    <col min="10225" max="10225" width="11.7109375" style="110" customWidth="1"/>
    <col min="10226" max="10226" width="48.28515625" style="110" customWidth="1"/>
    <col min="10227" max="10229" width="17.85546875" style="110" customWidth="1"/>
    <col min="10230" max="10230" width="18.7109375" style="110" customWidth="1"/>
    <col min="10231" max="10462" width="9.140625" style="110"/>
    <col min="10463" max="10463" width="7.85546875" style="110" customWidth="1"/>
    <col min="10464" max="10464" width="4.7109375" style="110" customWidth="1"/>
    <col min="10465" max="10465" width="12.140625" style="110" customWidth="1"/>
    <col min="10466" max="10466" width="44.140625" style="110" customWidth="1"/>
    <col min="10467" max="10467" width="9.7109375" style="110" customWidth="1"/>
    <col min="10468" max="10468" width="10" style="110" customWidth="1"/>
    <col min="10469" max="10469" width="10.140625" style="110" customWidth="1"/>
    <col min="10470" max="10470" width="9.140625" style="110"/>
    <col min="10471" max="10471" width="11.7109375" style="110" customWidth="1"/>
    <col min="10472" max="10472" width="10.140625" style="110" customWidth="1"/>
    <col min="10473" max="10473" width="11" style="110" customWidth="1"/>
    <col min="10474" max="10474" width="10.7109375" style="110" customWidth="1"/>
    <col min="10475" max="10475" width="9.5703125" style="110" customWidth="1"/>
    <col min="10476" max="10476" width="5.7109375" style="110" customWidth="1"/>
    <col min="10477" max="10477" width="13" style="110" customWidth="1"/>
    <col min="10478" max="10478" width="9.7109375" style="110" customWidth="1"/>
    <col min="10479" max="10479" width="13" style="110" customWidth="1"/>
    <col min="10480" max="10480" width="16.7109375" style="110" customWidth="1"/>
    <col min="10481" max="10481" width="11.7109375" style="110" customWidth="1"/>
    <col min="10482" max="10482" width="48.28515625" style="110" customWidth="1"/>
    <col min="10483" max="10485" width="17.85546875" style="110" customWidth="1"/>
    <col min="10486" max="10486" width="18.7109375" style="110" customWidth="1"/>
    <col min="10487" max="10718" width="9.140625" style="110"/>
    <col min="10719" max="10719" width="7.85546875" style="110" customWidth="1"/>
    <col min="10720" max="10720" width="4.7109375" style="110" customWidth="1"/>
    <col min="10721" max="10721" width="12.140625" style="110" customWidth="1"/>
    <col min="10722" max="10722" width="44.140625" style="110" customWidth="1"/>
    <col min="10723" max="10723" width="9.7109375" style="110" customWidth="1"/>
    <col min="10724" max="10724" width="10" style="110" customWidth="1"/>
    <col min="10725" max="10725" width="10.140625" style="110" customWidth="1"/>
    <col min="10726" max="10726" width="9.140625" style="110"/>
    <col min="10727" max="10727" width="11.7109375" style="110" customWidth="1"/>
    <col min="10728" max="10728" width="10.140625" style="110" customWidth="1"/>
    <col min="10729" max="10729" width="11" style="110" customWidth="1"/>
    <col min="10730" max="10730" width="10.7109375" style="110" customWidth="1"/>
    <col min="10731" max="10731" width="9.5703125" style="110" customWidth="1"/>
    <col min="10732" max="10732" width="5.7109375" style="110" customWidth="1"/>
    <col min="10733" max="10733" width="13" style="110" customWidth="1"/>
    <col min="10734" max="10734" width="9.7109375" style="110" customWidth="1"/>
    <col min="10735" max="10735" width="13" style="110" customWidth="1"/>
    <col min="10736" max="10736" width="16.7109375" style="110" customWidth="1"/>
    <col min="10737" max="10737" width="11.7109375" style="110" customWidth="1"/>
    <col min="10738" max="10738" width="48.28515625" style="110" customWidth="1"/>
    <col min="10739" max="10741" width="17.85546875" style="110" customWidth="1"/>
    <col min="10742" max="10742" width="18.7109375" style="110" customWidth="1"/>
    <col min="10743" max="10974" width="9.140625" style="110"/>
    <col min="10975" max="10975" width="7.85546875" style="110" customWidth="1"/>
    <col min="10976" max="10976" width="4.7109375" style="110" customWidth="1"/>
    <col min="10977" max="10977" width="12.140625" style="110" customWidth="1"/>
    <col min="10978" max="10978" width="44.140625" style="110" customWidth="1"/>
    <col min="10979" max="10979" width="9.7109375" style="110" customWidth="1"/>
    <col min="10980" max="10980" width="10" style="110" customWidth="1"/>
    <col min="10981" max="10981" width="10.140625" style="110" customWidth="1"/>
    <col min="10982" max="10982" width="9.140625" style="110"/>
    <col min="10983" max="10983" width="11.7109375" style="110" customWidth="1"/>
    <col min="10984" max="10984" width="10.140625" style="110" customWidth="1"/>
    <col min="10985" max="10985" width="11" style="110" customWidth="1"/>
    <col min="10986" max="10986" width="10.7109375" style="110" customWidth="1"/>
    <col min="10987" max="10987" width="9.5703125" style="110" customWidth="1"/>
    <col min="10988" max="10988" width="5.7109375" style="110" customWidth="1"/>
    <col min="10989" max="10989" width="13" style="110" customWidth="1"/>
    <col min="10990" max="10990" width="9.7109375" style="110" customWidth="1"/>
    <col min="10991" max="10991" width="13" style="110" customWidth="1"/>
    <col min="10992" max="10992" width="16.7109375" style="110" customWidth="1"/>
    <col min="10993" max="10993" width="11.7109375" style="110" customWidth="1"/>
    <col min="10994" max="10994" width="48.28515625" style="110" customWidth="1"/>
    <col min="10995" max="10997" width="17.85546875" style="110" customWidth="1"/>
    <col min="10998" max="10998" width="18.7109375" style="110" customWidth="1"/>
    <col min="10999" max="11230" width="9.140625" style="110"/>
    <col min="11231" max="11231" width="7.85546875" style="110" customWidth="1"/>
    <col min="11232" max="11232" width="4.7109375" style="110" customWidth="1"/>
    <col min="11233" max="11233" width="12.140625" style="110" customWidth="1"/>
    <col min="11234" max="11234" width="44.140625" style="110" customWidth="1"/>
    <col min="11235" max="11235" width="9.7109375" style="110" customWidth="1"/>
    <col min="11236" max="11236" width="10" style="110" customWidth="1"/>
    <col min="11237" max="11237" width="10.140625" style="110" customWidth="1"/>
    <col min="11238" max="11238" width="9.140625" style="110"/>
    <col min="11239" max="11239" width="11.7109375" style="110" customWidth="1"/>
    <col min="11240" max="11240" width="10.140625" style="110" customWidth="1"/>
    <col min="11241" max="11241" width="11" style="110" customWidth="1"/>
    <col min="11242" max="11242" width="10.7109375" style="110" customWidth="1"/>
    <col min="11243" max="11243" width="9.5703125" style="110" customWidth="1"/>
    <col min="11244" max="11244" width="5.7109375" style="110" customWidth="1"/>
    <col min="11245" max="11245" width="13" style="110" customWidth="1"/>
    <col min="11246" max="11246" width="9.7109375" style="110" customWidth="1"/>
    <col min="11247" max="11247" width="13" style="110" customWidth="1"/>
    <col min="11248" max="11248" width="16.7109375" style="110" customWidth="1"/>
    <col min="11249" max="11249" width="11.7109375" style="110" customWidth="1"/>
    <col min="11250" max="11250" width="48.28515625" style="110" customWidth="1"/>
    <col min="11251" max="11253" width="17.85546875" style="110" customWidth="1"/>
    <col min="11254" max="11254" width="18.7109375" style="110" customWidth="1"/>
    <col min="11255" max="11486" width="9.140625" style="110"/>
    <col min="11487" max="11487" width="7.85546875" style="110" customWidth="1"/>
    <col min="11488" max="11488" width="4.7109375" style="110" customWidth="1"/>
    <col min="11489" max="11489" width="12.140625" style="110" customWidth="1"/>
    <col min="11490" max="11490" width="44.140625" style="110" customWidth="1"/>
    <col min="11491" max="11491" width="9.7109375" style="110" customWidth="1"/>
    <col min="11492" max="11492" width="10" style="110" customWidth="1"/>
    <col min="11493" max="11493" width="10.140625" style="110" customWidth="1"/>
    <col min="11494" max="11494" width="9.140625" style="110"/>
    <col min="11495" max="11495" width="11.7109375" style="110" customWidth="1"/>
    <col min="11496" max="11496" width="10.140625" style="110" customWidth="1"/>
    <col min="11497" max="11497" width="11" style="110" customWidth="1"/>
    <col min="11498" max="11498" width="10.7109375" style="110" customWidth="1"/>
    <col min="11499" max="11499" width="9.5703125" style="110" customWidth="1"/>
    <col min="11500" max="11500" width="5.7109375" style="110" customWidth="1"/>
    <col min="11501" max="11501" width="13" style="110" customWidth="1"/>
    <col min="11502" max="11502" width="9.7109375" style="110" customWidth="1"/>
    <col min="11503" max="11503" width="13" style="110" customWidth="1"/>
    <col min="11504" max="11504" width="16.7109375" style="110" customWidth="1"/>
    <col min="11505" max="11505" width="11.7109375" style="110" customWidth="1"/>
    <col min="11506" max="11506" width="48.28515625" style="110" customWidth="1"/>
    <col min="11507" max="11509" width="17.85546875" style="110" customWidth="1"/>
    <col min="11510" max="11510" width="18.7109375" style="110" customWidth="1"/>
    <col min="11511" max="11742" width="9.140625" style="110"/>
    <col min="11743" max="11743" width="7.85546875" style="110" customWidth="1"/>
    <col min="11744" max="11744" width="4.7109375" style="110" customWidth="1"/>
    <col min="11745" max="11745" width="12.140625" style="110" customWidth="1"/>
    <col min="11746" max="11746" width="44.140625" style="110" customWidth="1"/>
    <col min="11747" max="11747" width="9.7109375" style="110" customWidth="1"/>
    <col min="11748" max="11748" width="10" style="110" customWidth="1"/>
    <col min="11749" max="11749" width="10.140625" style="110" customWidth="1"/>
    <col min="11750" max="11750" width="9.140625" style="110"/>
    <col min="11751" max="11751" width="11.7109375" style="110" customWidth="1"/>
    <col min="11752" max="11752" width="10.140625" style="110" customWidth="1"/>
    <col min="11753" max="11753" width="11" style="110" customWidth="1"/>
    <col min="11754" max="11754" width="10.7109375" style="110" customWidth="1"/>
    <col min="11755" max="11755" width="9.5703125" style="110" customWidth="1"/>
    <col min="11756" max="11756" width="5.7109375" style="110" customWidth="1"/>
    <col min="11757" max="11757" width="13" style="110" customWidth="1"/>
    <col min="11758" max="11758" width="9.7109375" style="110" customWidth="1"/>
    <col min="11759" max="11759" width="13" style="110" customWidth="1"/>
    <col min="11760" max="11760" width="16.7109375" style="110" customWidth="1"/>
    <col min="11761" max="11761" width="11.7109375" style="110" customWidth="1"/>
    <col min="11762" max="11762" width="48.28515625" style="110" customWidth="1"/>
    <col min="11763" max="11765" width="17.85546875" style="110" customWidth="1"/>
    <col min="11766" max="11766" width="18.7109375" style="110" customWidth="1"/>
    <col min="11767" max="11998" width="9.140625" style="110"/>
    <col min="11999" max="11999" width="7.85546875" style="110" customWidth="1"/>
    <col min="12000" max="12000" width="4.7109375" style="110" customWidth="1"/>
    <col min="12001" max="12001" width="12.140625" style="110" customWidth="1"/>
    <col min="12002" max="12002" width="44.140625" style="110" customWidth="1"/>
    <col min="12003" max="12003" width="9.7109375" style="110" customWidth="1"/>
    <col min="12004" max="12004" width="10" style="110" customWidth="1"/>
    <col min="12005" max="12005" width="10.140625" style="110" customWidth="1"/>
    <col min="12006" max="12006" width="9.140625" style="110"/>
    <col min="12007" max="12007" width="11.7109375" style="110" customWidth="1"/>
    <col min="12008" max="12008" width="10.140625" style="110" customWidth="1"/>
    <col min="12009" max="12009" width="11" style="110" customWidth="1"/>
    <col min="12010" max="12010" width="10.7109375" style="110" customWidth="1"/>
    <col min="12011" max="12011" width="9.5703125" style="110" customWidth="1"/>
    <col min="12012" max="12012" width="5.7109375" style="110" customWidth="1"/>
    <col min="12013" max="12013" width="13" style="110" customWidth="1"/>
    <col min="12014" max="12014" width="9.7109375" style="110" customWidth="1"/>
    <col min="12015" max="12015" width="13" style="110" customWidth="1"/>
    <col min="12016" max="12016" width="16.7109375" style="110" customWidth="1"/>
    <col min="12017" max="12017" width="11.7109375" style="110" customWidth="1"/>
    <col min="12018" max="12018" width="48.28515625" style="110" customWidth="1"/>
    <col min="12019" max="12021" width="17.85546875" style="110" customWidth="1"/>
    <col min="12022" max="12022" width="18.7109375" style="110" customWidth="1"/>
    <col min="12023" max="12254" width="9.140625" style="110"/>
    <col min="12255" max="12255" width="7.85546875" style="110" customWidth="1"/>
    <col min="12256" max="12256" width="4.7109375" style="110" customWidth="1"/>
    <col min="12257" max="12257" width="12.140625" style="110" customWidth="1"/>
    <col min="12258" max="12258" width="44.140625" style="110" customWidth="1"/>
    <col min="12259" max="12259" width="9.7109375" style="110" customWidth="1"/>
    <col min="12260" max="12260" width="10" style="110" customWidth="1"/>
    <col min="12261" max="12261" width="10.140625" style="110" customWidth="1"/>
    <col min="12262" max="12262" width="9.140625" style="110"/>
    <col min="12263" max="12263" width="11.7109375" style="110" customWidth="1"/>
    <col min="12264" max="12264" width="10.140625" style="110" customWidth="1"/>
    <col min="12265" max="12265" width="11" style="110" customWidth="1"/>
    <col min="12266" max="12266" width="10.7109375" style="110" customWidth="1"/>
    <col min="12267" max="12267" width="9.5703125" style="110" customWidth="1"/>
    <col min="12268" max="12268" width="5.7109375" style="110" customWidth="1"/>
    <col min="12269" max="12269" width="13" style="110" customWidth="1"/>
    <col min="12270" max="12270" width="9.7109375" style="110" customWidth="1"/>
    <col min="12271" max="12271" width="13" style="110" customWidth="1"/>
    <col min="12272" max="12272" width="16.7109375" style="110" customWidth="1"/>
    <col min="12273" max="12273" width="11.7109375" style="110" customWidth="1"/>
    <col min="12274" max="12274" width="48.28515625" style="110" customWidth="1"/>
    <col min="12275" max="12277" width="17.85546875" style="110" customWidth="1"/>
    <col min="12278" max="12278" width="18.7109375" style="110" customWidth="1"/>
    <col min="12279" max="12510" width="9.140625" style="110"/>
    <col min="12511" max="12511" width="7.85546875" style="110" customWidth="1"/>
    <col min="12512" max="12512" width="4.7109375" style="110" customWidth="1"/>
    <col min="12513" max="12513" width="12.140625" style="110" customWidth="1"/>
    <col min="12514" max="12514" width="44.140625" style="110" customWidth="1"/>
    <col min="12515" max="12515" width="9.7109375" style="110" customWidth="1"/>
    <col min="12516" max="12516" width="10" style="110" customWidth="1"/>
    <col min="12517" max="12517" width="10.140625" style="110" customWidth="1"/>
    <col min="12518" max="12518" width="9.140625" style="110"/>
    <col min="12519" max="12519" width="11.7109375" style="110" customWidth="1"/>
    <col min="12520" max="12520" width="10.140625" style="110" customWidth="1"/>
    <col min="12521" max="12521" width="11" style="110" customWidth="1"/>
    <col min="12522" max="12522" width="10.7109375" style="110" customWidth="1"/>
    <col min="12523" max="12523" width="9.5703125" style="110" customWidth="1"/>
    <col min="12524" max="12524" width="5.7109375" style="110" customWidth="1"/>
    <col min="12525" max="12525" width="13" style="110" customWidth="1"/>
    <col min="12526" max="12526" width="9.7109375" style="110" customWidth="1"/>
    <col min="12527" max="12527" width="13" style="110" customWidth="1"/>
    <col min="12528" max="12528" width="16.7109375" style="110" customWidth="1"/>
    <col min="12529" max="12529" width="11.7109375" style="110" customWidth="1"/>
    <col min="12530" max="12530" width="48.28515625" style="110" customWidth="1"/>
    <col min="12531" max="12533" width="17.85546875" style="110" customWidth="1"/>
    <col min="12534" max="12534" width="18.7109375" style="110" customWidth="1"/>
    <col min="12535" max="12766" width="9.140625" style="110"/>
    <col min="12767" max="12767" width="7.85546875" style="110" customWidth="1"/>
    <col min="12768" max="12768" width="4.7109375" style="110" customWidth="1"/>
    <col min="12769" max="12769" width="12.140625" style="110" customWidth="1"/>
    <col min="12770" max="12770" width="44.140625" style="110" customWidth="1"/>
    <col min="12771" max="12771" width="9.7109375" style="110" customWidth="1"/>
    <col min="12772" max="12772" width="10" style="110" customWidth="1"/>
    <col min="12773" max="12773" width="10.140625" style="110" customWidth="1"/>
    <col min="12774" max="12774" width="9.140625" style="110"/>
    <col min="12775" max="12775" width="11.7109375" style="110" customWidth="1"/>
    <col min="12776" max="12776" width="10.140625" style="110" customWidth="1"/>
    <col min="12777" max="12777" width="11" style="110" customWidth="1"/>
    <col min="12778" max="12778" width="10.7109375" style="110" customWidth="1"/>
    <col min="12779" max="12779" width="9.5703125" style="110" customWidth="1"/>
    <col min="12780" max="12780" width="5.7109375" style="110" customWidth="1"/>
    <col min="12781" max="12781" width="13" style="110" customWidth="1"/>
    <col min="12782" max="12782" width="9.7109375" style="110" customWidth="1"/>
    <col min="12783" max="12783" width="13" style="110" customWidth="1"/>
    <col min="12784" max="12784" width="16.7109375" style="110" customWidth="1"/>
    <col min="12785" max="12785" width="11.7109375" style="110" customWidth="1"/>
    <col min="12786" max="12786" width="48.28515625" style="110" customWidth="1"/>
    <col min="12787" max="12789" width="17.85546875" style="110" customWidth="1"/>
    <col min="12790" max="12790" width="18.7109375" style="110" customWidth="1"/>
    <col min="12791" max="13022" width="9.140625" style="110"/>
    <col min="13023" max="13023" width="7.85546875" style="110" customWidth="1"/>
    <col min="13024" max="13024" width="4.7109375" style="110" customWidth="1"/>
    <col min="13025" max="13025" width="12.140625" style="110" customWidth="1"/>
    <col min="13026" max="13026" width="44.140625" style="110" customWidth="1"/>
    <col min="13027" max="13027" width="9.7109375" style="110" customWidth="1"/>
    <col min="13028" max="13028" width="10" style="110" customWidth="1"/>
    <col min="13029" max="13029" width="10.140625" style="110" customWidth="1"/>
    <col min="13030" max="13030" width="9.140625" style="110"/>
    <col min="13031" max="13031" width="11.7109375" style="110" customWidth="1"/>
    <col min="13032" max="13032" width="10.140625" style="110" customWidth="1"/>
    <col min="13033" max="13033" width="11" style="110" customWidth="1"/>
    <col min="13034" max="13034" width="10.7109375" style="110" customWidth="1"/>
    <col min="13035" max="13035" width="9.5703125" style="110" customWidth="1"/>
    <col min="13036" max="13036" width="5.7109375" style="110" customWidth="1"/>
    <col min="13037" max="13037" width="13" style="110" customWidth="1"/>
    <col min="13038" max="13038" width="9.7109375" style="110" customWidth="1"/>
    <col min="13039" max="13039" width="13" style="110" customWidth="1"/>
    <col min="13040" max="13040" width="16.7109375" style="110" customWidth="1"/>
    <col min="13041" max="13041" width="11.7109375" style="110" customWidth="1"/>
    <col min="13042" max="13042" width="48.28515625" style="110" customWidth="1"/>
    <col min="13043" max="13045" width="17.85546875" style="110" customWidth="1"/>
    <col min="13046" max="13046" width="18.7109375" style="110" customWidth="1"/>
    <col min="13047" max="13278" width="9.140625" style="110"/>
    <col min="13279" max="13279" width="7.85546875" style="110" customWidth="1"/>
    <col min="13280" max="13280" width="4.7109375" style="110" customWidth="1"/>
    <col min="13281" max="13281" width="12.140625" style="110" customWidth="1"/>
    <col min="13282" max="13282" width="44.140625" style="110" customWidth="1"/>
    <col min="13283" max="13283" width="9.7109375" style="110" customWidth="1"/>
    <col min="13284" max="13284" width="10" style="110" customWidth="1"/>
    <col min="13285" max="13285" width="10.140625" style="110" customWidth="1"/>
    <col min="13286" max="13286" width="9.140625" style="110"/>
    <col min="13287" max="13287" width="11.7109375" style="110" customWidth="1"/>
    <col min="13288" max="13288" width="10.140625" style="110" customWidth="1"/>
    <col min="13289" max="13289" width="11" style="110" customWidth="1"/>
    <col min="13290" max="13290" width="10.7109375" style="110" customWidth="1"/>
    <col min="13291" max="13291" width="9.5703125" style="110" customWidth="1"/>
    <col min="13292" max="13292" width="5.7109375" style="110" customWidth="1"/>
    <col min="13293" max="13293" width="13" style="110" customWidth="1"/>
    <col min="13294" max="13294" width="9.7109375" style="110" customWidth="1"/>
    <col min="13295" max="13295" width="13" style="110" customWidth="1"/>
    <col min="13296" max="13296" width="16.7109375" style="110" customWidth="1"/>
    <col min="13297" max="13297" width="11.7109375" style="110" customWidth="1"/>
    <col min="13298" max="13298" width="48.28515625" style="110" customWidth="1"/>
    <col min="13299" max="13301" width="17.85546875" style="110" customWidth="1"/>
    <col min="13302" max="13302" width="18.7109375" style="110" customWidth="1"/>
    <col min="13303" max="13534" width="9.140625" style="110"/>
    <col min="13535" max="13535" width="7.85546875" style="110" customWidth="1"/>
    <col min="13536" max="13536" width="4.7109375" style="110" customWidth="1"/>
    <col min="13537" max="13537" width="12.140625" style="110" customWidth="1"/>
    <col min="13538" max="13538" width="44.140625" style="110" customWidth="1"/>
    <col min="13539" max="13539" width="9.7109375" style="110" customWidth="1"/>
    <col min="13540" max="13540" width="10" style="110" customWidth="1"/>
    <col min="13541" max="13541" width="10.140625" style="110" customWidth="1"/>
    <col min="13542" max="13542" width="9.140625" style="110"/>
    <col min="13543" max="13543" width="11.7109375" style="110" customWidth="1"/>
    <col min="13544" max="13544" width="10.140625" style="110" customWidth="1"/>
    <col min="13545" max="13545" width="11" style="110" customWidth="1"/>
    <col min="13546" max="13546" width="10.7109375" style="110" customWidth="1"/>
    <col min="13547" max="13547" width="9.5703125" style="110" customWidth="1"/>
    <col min="13548" max="13548" width="5.7109375" style="110" customWidth="1"/>
    <col min="13549" max="13549" width="13" style="110" customWidth="1"/>
    <col min="13550" max="13550" width="9.7109375" style="110" customWidth="1"/>
    <col min="13551" max="13551" width="13" style="110" customWidth="1"/>
    <col min="13552" max="13552" width="16.7109375" style="110" customWidth="1"/>
    <col min="13553" max="13553" width="11.7109375" style="110" customWidth="1"/>
    <col min="13554" max="13554" width="48.28515625" style="110" customWidth="1"/>
    <col min="13555" max="13557" width="17.85546875" style="110" customWidth="1"/>
    <col min="13558" max="13558" width="18.7109375" style="110" customWidth="1"/>
    <col min="13559" max="13790" width="9.140625" style="110"/>
    <col min="13791" max="13791" width="7.85546875" style="110" customWidth="1"/>
    <col min="13792" max="13792" width="4.7109375" style="110" customWidth="1"/>
    <col min="13793" max="13793" width="12.140625" style="110" customWidth="1"/>
    <col min="13794" max="13794" width="44.140625" style="110" customWidth="1"/>
    <col min="13795" max="13795" width="9.7109375" style="110" customWidth="1"/>
    <col min="13796" max="13796" width="10" style="110" customWidth="1"/>
    <col min="13797" max="13797" width="10.140625" style="110" customWidth="1"/>
    <col min="13798" max="13798" width="9.140625" style="110"/>
    <col min="13799" max="13799" width="11.7109375" style="110" customWidth="1"/>
    <col min="13800" max="13800" width="10.140625" style="110" customWidth="1"/>
    <col min="13801" max="13801" width="11" style="110" customWidth="1"/>
    <col min="13802" max="13802" width="10.7109375" style="110" customWidth="1"/>
    <col min="13803" max="13803" width="9.5703125" style="110" customWidth="1"/>
    <col min="13804" max="13804" width="5.7109375" style="110" customWidth="1"/>
    <col min="13805" max="13805" width="13" style="110" customWidth="1"/>
    <col min="13806" max="13806" width="9.7109375" style="110" customWidth="1"/>
    <col min="13807" max="13807" width="13" style="110" customWidth="1"/>
    <col min="13808" max="13808" width="16.7109375" style="110" customWidth="1"/>
    <col min="13809" max="13809" width="11.7109375" style="110" customWidth="1"/>
    <col min="13810" max="13810" width="48.28515625" style="110" customWidth="1"/>
    <col min="13811" max="13813" width="17.85546875" style="110" customWidth="1"/>
    <col min="13814" max="13814" width="18.7109375" style="110" customWidth="1"/>
    <col min="13815" max="14046" width="9.140625" style="110"/>
    <col min="14047" max="14047" width="7.85546875" style="110" customWidth="1"/>
    <col min="14048" max="14048" width="4.7109375" style="110" customWidth="1"/>
    <col min="14049" max="14049" width="12.140625" style="110" customWidth="1"/>
    <col min="14050" max="14050" width="44.140625" style="110" customWidth="1"/>
    <col min="14051" max="14051" width="9.7109375" style="110" customWidth="1"/>
    <col min="14052" max="14052" width="10" style="110" customWidth="1"/>
    <col min="14053" max="14053" width="10.140625" style="110" customWidth="1"/>
    <col min="14054" max="14054" width="9.140625" style="110"/>
    <col min="14055" max="14055" width="11.7109375" style="110" customWidth="1"/>
    <col min="14056" max="14056" width="10.140625" style="110" customWidth="1"/>
    <col min="14057" max="14057" width="11" style="110" customWidth="1"/>
    <col min="14058" max="14058" width="10.7109375" style="110" customWidth="1"/>
    <col min="14059" max="14059" width="9.5703125" style="110" customWidth="1"/>
    <col min="14060" max="14060" width="5.7109375" style="110" customWidth="1"/>
    <col min="14061" max="14061" width="13" style="110" customWidth="1"/>
    <col min="14062" max="14062" width="9.7109375" style="110" customWidth="1"/>
    <col min="14063" max="14063" width="13" style="110" customWidth="1"/>
    <col min="14064" max="14064" width="16.7109375" style="110" customWidth="1"/>
    <col min="14065" max="14065" width="11.7109375" style="110" customWidth="1"/>
    <col min="14066" max="14066" width="48.28515625" style="110" customWidth="1"/>
    <col min="14067" max="14069" width="17.85546875" style="110" customWidth="1"/>
    <col min="14070" max="14070" width="18.7109375" style="110" customWidth="1"/>
    <col min="14071" max="14302" width="9.140625" style="110"/>
    <col min="14303" max="14303" width="7.85546875" style="110" customWidth="1"/>
    <col min="14304" max="14304" width="4.7109375" style="110" customWidth="1"/>
    <col min="14305" max="14305" width="12.140625" style="110" customWidth="1"/>
    <col min="14306" max="14306" width="44.140625" style="110" customWidth="1"/>
    <col min="14307" max="14307" width="9.7109375" style="110" customWidth="1"/>
    <col min="14308" max="14308" width="10" style="110" customWidth="1"/>
    <col min="14309" max="14309" width="10.140625" style="110" customWidth="1"/>
    <col min="14310" max="14310" width="9.140625" style="110"/>
    <col min="14311" max="14311" width="11.7109375" style="110" customWidth="1"/>
    <col min="14312" max="14312" width="10.140625" style="110" customWidth="1"/>
    <col min="14313" max="14313" width="11" style="110" customWidth="1"/>
    <col min="14314" max="14314" width="10.7109375" style="110" customWidth="1"/>
    <col min="14315" max="14315" width="9.5703125" style="110" customWidth="1"/>
    <col min="14316" max="14316" width="5.7109375" style="110" customWidth="1"/>
    <col min="14317" max="14317" width="13" style="110" customWidth="1"/>
    <col min="14318" max="14318" width="9.7109375" style="110" customWidth="1"/>
    <col min="14319" max="14319" width="13" style="110" customWidth="1"/>
    <col min="14320" max="14320" width="16.7109375" style="110" customWidth="1"/>
    <col min="14321" max="14321" width="11.7109375" style="110" customWidth="1"/>
    <col min="14322" max="14322" width="48.28515625" style="110" customWidth="1"/>
    <col min="14323" max="14325" width="17.85546875" style="110" customWidth="1"/>
    <col min="14326" max="14326" width="18.7109375" style="110" customWidth="1"/>
    <col min="14327" max="14558" width="9.140625" style="110"/>
    <col min="14559" max="14559" width="7.85546875" style="110" customWidth="1"/>
    <col min="14560" max="14560" width="4.7109375" style="110" customWidth="1"/>
    <col min="14561" max="14561" width="12.140625" style="110" customWidth="1"/>
    <col min="14562" max="14562" width="44.140625" style="110" customWidth="1"/>
    <col min="14563" max="14563" width="9.7109375" style="110" customWidth="1"/>
    <col min="14564" max="14564" width="10" style="110" customWidth="1"/>
    <col min="14565" max="14565" width="10.140625" style="110" customWidth="1"/>
    <col min="14566" max="14566" width="9.140625" style="110"/>
    <col min="14567" max="14567" width="11.7109375" style="110" customWidth="1"/>
    <col min="14568" max="14568" width="10.140625" style="110" customWidth="1"/>
    <col min="14569" max="14569" width="11" style="110" customWidth="1"/>
    <col min="14570" max="14570" width="10.7109375" style="110" customWidth="1"/>
    <col min="14571" max="14571" width="9.5703125" style="110" customWidth="1"/>
    <col min="14572" max="14572" width="5.7109375" style="110" customWidth="1"/>
    <col min="14573" max="14573" width="13" style="110" customWidth="1"/>
    <col min="14574" max="14574" width="9.7109375" style="110" customWidth="1"/>
    <col min="14575" max="14575" width="13" style="110" customWidth="1"/>
    <col min="14576" max="14576" width="16.7109375" style="110" customWidth="1"/>
    <col min="14577" max="14577" width="11.7109375" style="110" customWidth="1"/>
    <col min="14578" max="14578" width="48.28515625" style="110" customWidth="1"/>
    <col min="14579" max="14581" width="17.85546875" style="110" customWidth="1"/>
    <col min="14582" max="14582" width="18.7109375" style="110" customWidth="1"/>
    <col min="14583" max="14814" width="9.140625" style="110"/>
    <col min="14815" max="14815" width="7.85546875" style="110" customWidth="1"/>
    <col min="14816" max="14816" width="4.7109375" style="110" customWidth="1"/>
    <col min="14817" max="14817" width="12.140625" style="110" customWidth="1"/>
    <col min="14818" max="14818" width="44.140625" style="110" customWidth="1"/>
    <col min="14819" max="14819" width="9.7109375" style="110" customWidth="1"/>
    <col min="14820" max="14820" width="10" style="110" customWidth="1"/>
    <col min="14821" max="14821" width="10.140625" style="110" customWidth="1"/>
    <col min="14822" max="14822" width="9.140625" style="110"/>
    <col min="14823" max="14823" width="11.7109375" style="110" customWidth="1"/>
    <col min="14824" max="14824" width="10.140625" style="110" customWidth="1"/>
    <col min="14825" max="14825" width="11" style="110" customWidth="1"/>
    <col min="14826" max="14826" width="10.7109375" style="110" customWidth="1"/>
    <col min="14827" max="14827" width="9.5703125" style="110" customWidth="1"/>
    <col min="14828" max="14828" width="5.7109375" style="110" customWidth="1"/>
    <col min="14829" max="14829" width="13" style="110" customWidth="1"/>
    <col min="14830" max="14830" width="9.7109375" style="110" customWidth="1"/>
    <col min="14831" max="14831" width="13" style="110" customWidth="1"/>
    <col min="14832" max="14832" width="16.7109375" style="110" customWidth="1"/>
    <col min="14833" max="14833" width="11.7109375" style="110" customWidth="1"/>
    <col min="14834" max="14834" width="48.28515625" style="110" customWidth="1"/>
    <col min="14835" max="14837" width="17.85546875" style="110" customWidth="1"/>
    <col min="14838" max="14838" width="18.7109375" style="110" customWidth="1"/>
    <col min="14839" max="15070" width="9.140625" style="110"/>
    <col min="15071" max="15071" width="7.85546875" style="110" customWidth="1"/>
    <col min="15072" max="15072" width="4.7109375" style="110" customWidth="1"/>
    <col min="15073" max="15073" width="12.140625" style="110" customWidth="1"/>
    <col min="15074" max="15074" width="44.140625" style="110" customWidth="1"/>
    <col min="15075" max="15075" width="9.7109375" style="110" customWidth="1"/>
    <col min="15076" max="15076" width="10" style="110" customWidth="1"/>
    <col min="15077" max="15077" width="10.140625" style="110" customWidth="1"/>
    <col min="15078" max="15078" width="9.140625" style="110"/>
    <col min="15079" max="15079" width="11.7109375" style="110" customWidth="1"/>
    <col min="15080" max="15080" width="10.140625" style="110" customWidth="1"/>
    <col min="15081" max="15081" width="11" style="110" customWidth="1"/>
    <col min="15082" max="15082" width="10.7109375" style="110" customWidth="1"/>
    <col min="15083" max="15083" width="9.5703125" style="110" customWidth="1"/>
    <col min="15084" max="15084" width="5.7109375" style="110" customWidth="1"/>
    <col min="15085" max="15085" width="13" style="110" customWidth="1"/>
    <col min="15086" max="15086" width="9.7109375" style="110" customWidth="1"/>
    <col min="15087" max="15087" width="13" style="110" customWidth="1"/>
    <col min="15088" max="15088" width="16.7109375" style="110" customWidth="1"/>
    <col min="15089" max="15089" width="11.7109375" style="110" customWidth="1"/>
    <col min="15090" max="15090" width="48.28515625" style="110" customWidth="1"/>
    <col min="15091" max="15093" width="17.85546875" style="110" customWidth="1"/>
    <col min="15094" max="15094" width="18.7109375" style="110" customWidth="1"/>
    <col min="15095" max="15326" width="9.140625" style="110"/>
    <col min="15327" max="15327" width="7.85546875" style="110" customWidth="1"/>
    <col min="15328" max="15328" width="4.7109375" style="110" customWidth="1"/>
    <col min="15329" max="15329" width="12.140625" style="110" customWidth="1"/>
    <col min="15330" max="15330" width="44.140625" style="110" customWidth="1"/>
    <col min="15331" max="15331" width="9.7109375" style="110" customWidth="1"/>
    <col min="15332" max="15332" width="10" style="110" customWidth="1"/>
    <col min="15333" max="15333" width="10.140625" style="110" customWidth="1"/>
    <col min="15334" max="15334" width="9.140625" style="110"/>
    <col min="15335" max="15335" width="11.7109375" style="110" customWidth="1"/>
    <col min="15336" max="15336" width="10.140625" style="110" customWidth="1"/>
    <col min="15337" max="15337" width="11" style="110" customWidth="1"/>
    <col min="15338" max="15338" width="10.7109375" style="110" customWidth="1"/>
    <col min="15339" max="15339" width="9.5703125" style="110" customWidth="1"/>
    <col min="15340" max="15340" width="5.7109375" style="110" customWidth="1"/>
    <col min="15341" max="15341" width="13" style="110" customWidth="1"/>
    <col min="15342" max="15342" width="9.7109375" style="110" customWidth="1"/>
    <col min="15343" max="15343" width="13" style="110" customWidth="1"/>
    <col min="15344" max="15344" width="16.7109375" style="110" customWidth="1"/>
    <col min="15345" max="15345" width="11.7109375" style="110" customWidth="1"/>
    <col min="15346" max="15346" width="48.28515625" style="110" customWidth="1"/>
    <col min="15347" max="15349" width="17.85546875" style="110" customWidth="1"/>
    <col min="15350" max="15350" width="18.7109375" style="110" customWidth="1"/>
    <col min="15351" max="15582" width="9.140625" style="110"/>
    <col min="15583" max="15583" width="7.85546875" style="110" customWidth="1"/>
    <col min="15584" max="15584" width="4.7109375" style="110" customWidth="1"/>
    <col min="15585" max="15585" width="12.140625" style="110" customWidth="1"/>
    <col min="15586" max="15586" width="44.140625" style="110" customWidth="1"/>
    <col min="15587" max="15587" width="9.7109375" style="110" customWidth="1"/>
    <col min="15588" max="15588" width="10" style="110" customWidth="1"/>
    <col min="15589" max="15589" width="10.140625" style="110" customWidth="1"/>
    <col min="15590" max="15590" width="9.140625" style="110"/>
    <col min="15591" max="15591" width="11.7109375" style="110" customWidth="1"/>
    <col min="15592" max="15592" width="10.140625" style="110" customWidth="1"/>
    <col min="15593" max="15593" width="11" style="110" customWidth="1"/>
    <col min="15594" max="15594" width="10.7109375" style="110" customWidth="1"/>
    <col min="15595" max="15595" width="9.5703125" style="110" customWidth="1"/>
    <col min="15596" max="15596" width="5.7109375" style="110" customWidth="1"/>
    <col min="15597" max="15597" width="13" style="110" customWidth="1"/>
    <col min="15598" max="15598" width="9.7109375" style="110" customWidth="1"/>
    <col min="15599" max="15599" width="13" style="110" customWidth="1"/>
    <col min="15600" max="15600" width="16.7109375" style="110" customWidth="1"/>
    <col min="15601" max="15601" width="11.7109375" style="110" customWidth="1"/>
    <col min="15602" max="15602" width="48.28515625" style="110" customWidth="1"/>
    <col min="15603" max="15605" width="17.85546875" style="110" customWidth="1"/>
    <col min="15606" max="15606" width="18.7109375" style="110" customWidth="1"/>
    <col min="15607" max="15838" width="9.140625" style="110"/>
    <col min="15839" max="15839" width="7.85546875" style="110" customWidth="1"/>
    <col min="15840" max="15840" width="4.7109375" style="110" customWidth="1"/>
    <col min="15841" max="15841" width="12.140625" style="110" customWidth="1"/>
    <col min="15842" max="15842" width="44.140625" style="110" customWidth="1"/>
    <col min="15843" max="15843" width="9.7109375" style="110" customWidth="1"/>
    <col min="15844" max="15844" width="10" style="110" customWidth="1"/>
    <col min="15845" max="15845" width="10.140625" style="110" customWidth="1"/>
    <col min="15846" max="15846" width="9.140625" style="110"/>
    <col min="15847" max="15847" width="11.7109375" style="110" customWidth="1"/>
    <col min="15848" max="15848" width="10.140625" style="110" customWidth="1"/>
    <col min="15849" max="15849" width="11" style="110" customWidth="1"/>
    <col min="15850" max="15850" width="10.7109375" style="110" customWidth="1"/>
    <col min="15851" max="15851" width="9.5703125" style="110" customWidth="1"/>
    <col min="15852" max="15852" width="5.7109375" style="110" customWidth="1"/>
    <col min="15853" max="15853" width="13" style="110" customWidth="1"/>
    <col min="15854" max="15854" width="9.7109375" style="110" customWidth="1"/>
    <col min="15855" max="15855" width="13" style="110" customWidth="1"/>
    <col min="15856" max="15856" width="16.7109375" style="110" customWidth="1"/>
    <col min="15857" max="15857" width="11.7109375" style="110" customWidth="1"/>
    <col min="15858" max="15858" width="48.28515625" style="110" customWidth="1"/>
    <col min="15859" max="15861" width="17.85546875" style="110" customWidth="1"/>
    <col min="15862" max="15862" width="18.7109375" style="110" customWidth="1"/>
    <col min="15863" max="16094" width="9.140625" style="110"/>
    <col min="16095" max="16095" width="7.85546875" style="110" customWidth="1"/>
    <col min="16096" max="16096" width="4.7109375" style="110" customWidth="1"/>
    <col min="16097" max="16097" width="12.140625" style="110" customWidth="1"/>
    <col min="16098" max="16098" width="44.140625" style="110" customWidth="1"/>
    <col min="16099" max="16099" width="9.7109375" style="110" customWidth="1"/>
    <col min="16100" max="16100" width="10" style="110" customWidth="1"/>
    <col min="16101" max="16101" width="10.140625" style="110" customWidth="1"/>
    <col min="16102" max="16102" width="9.140625" style="110"/>
    <col min="16103" max="16103" width="11.7109375" style="110" customWidth="1"/>
    <col min="16104" max="16104" width="10.140625" style="110" customWidth="1"/>
    <col min="16105" max="16105" width="11" style="110" customWidth="1"/>
    <col min="16106" max="16106" width="10.7109375" style="110" customWidth="1"/>
    <col min="16107" max="16107" width="9.5703125" style="110" customWidth="1"/>
    <col min="16108" max="16108" width="5.7109375" style="110" customWidth="1"/>
    <col min="16109" max="16109" width="13" style="110" customWidth="1"/>
    <col min="16110" max="16110" width="9.7109375" style="110" customWidth="1"/>
    <col min="16111" max="16111" width="13" style="110" customWidth="1"/>
    <col min="16112" max="16112" width="16.7109375" style="110" customWidth="1"/>
    <col min="16113" max="16113" width="11.7109375" style="110" customWidth="1"/>
    <col min="16114" max="16114" width="48.28515625" style="110" customWidth="1"/>
    <col min="16115" max="16117" width="17.85546875" style="110" customWidth="1"/>
    <col min="16118" max="16118" width="18.7109375" style="110" customWidth="1"/>
    <col min="16119" max="16384" width="9.140625" style="110"/>
  </cols>
  <sheetData>
    <row r="1" spans="1:16118" ht="18" x14ac:dyDescent="0.2">
      <c r="A1" s="1213" t="s">
        <v>55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1213"/>
      <c r="Q1" s="1213"/>
      <c r="R1" s="1213"/>
    </row>
    <row r="2" spans="1:16118" ht="13.5" thickBot="1" x14ac:dyDescent="0.25">
      <c r="A2" s="111"/>
      <c r="B2" s="112"/>
      <c r="C2" s="113"/>
      <c r="D2" s="114"/>
      <c r="E2" s="115"/>
      <c r="F2" s="116"/>
      <c r="G2" s="116"/>
      <c r="H2" s="116"/>
      <c r="I2" s="116"/>
      <c r="J2" s="113"/>
      <c r="K2" s="116"/>
      <c r="L2" s="113"/>
      <c r="M2" s="117"/>
      <c r="N2" s="112"/>
      <c r="O2" s="112"/>
      <c r="P2" s="118"/>
      <c r="Q2" s="118"/>
      <c r="R2" s="119" t="s">
        <v>56</v>
      </c>
    </row>
    <row r="3" spans="1:16118" ht="12.75" customHeight="1" x14ac:dyDescent="0.2">
      <c r="A3" s="120"/>
      <c r="B3" s="121"/>
      <c r="C3" s="121"/>
      <c r="D3" s="121"/>
      <c r="E3" s="1214" t="s">
        <v>57</v>
      </c>
      <c r="F3" s="1215"/>
      <c r="G3" s="1215"/>
      <c r="H3" s="1215"/>
      <c r="I3" s="122" t="s">
        <v>58</v>
      </c>
      <c r="J3" s="1216" t="s">
        <v>59</v>
      </c>
      <c r="K3" s="1217"/>
      <c r="L3" s="1218" t="s">
        <v>60</v>
      </c>
      <c r="M3" s="1216"/>
      <c r="N3" s="1219" t="s">
        <v>61</v>
      </c>
      <c r="O3" s="1220"/>
      <c r="P3" s="1220"/>
      <c r="Q3" s="1221"/>
      <c r="R3" s="123"/>
    </row>
    <row r="4" spans="1:16118" x14ac:dyDescent="0.2">
      <c r="A4" s="124" t="s">
        <v>62</v>
      </c>
      <c r="B4" s="125" t="s">
        <v>63</v>
      </c>
      <c r="C4" s="125" t="s">
        <v>64</v>
      </c>
      <c r="D4" s="125" t="s">
        <v>65</v>
      </c>
      <c r="E4" s="1205" t="s">
        <v>66</v>
      </c>
      <c r="F4" s="1207" t="s">
        <v>67</v>
      </c>
      <c r="G4" s="1208"/>
      <c r="H4" s="1208"/>
      <c r="I4" s="126" t="s">
        <v>68</v>
      </c>
      <c r="J4" s="127" t="s">
        <v>69</v>
      </c>
      <c r="K4" s="128" t="s">
        <v>70</v>
      </c>
      <c r="L4" s="129" t="s">
        <v>71</v>
      </c>
      <c r="M4" s="130" t="s">
        <v>72</v>
      </c>
      <c r="N4" s="131" t="s">
        <v>73</v>
      </c>
      <c r="O4" s="125" t="s">
        <v>73</v>
      </c>
      <c r="P4" s="1209" t="s">
        <v>74</v>
      </c>
      <c r="Q4" s="1211" t="s">
        <v>75</v>
      </c>
      <c r="R4" s="132" t="s">
        <v>76</v>
      </c>
    </row>
    <row r="5" spans="1:16118" ht="13.5" thickBot="1" x14ac:dyDescent="0.25">
      <c r="A5" s="124"/>
      <c r="B5" s="125"/>
      <c r="C5" s="125"/>
      <c r="D5" s="125"/>
      <c r="E5" s="1206"/>
      <c r="F5" s="133" t="s">
        <v>77</v>
      </c>
      <c r="G5" s="134" t="s">
        <v>78</v>
      </c>
      <c r="H5" s="135" t="s">
        <v>79</v>
      </c>
      <c r="I5" s="126" t="s">
        <v>80</v>
      </c>
      <c r="J5" s="136" t="s">
        <v>82</v>
      </c>
      <c r="K5" s="136" t="s">
        <v>82</v>
      </c>
      <c r="L5" s="137">
        <v>2019</v>
      </c>
      <c r="M5" s="135" t="s">
        <v>83</v>
      </c>
      <c r="N5" s="138" t="s">
        <v>84</v>
      </c>
      <c r="O5" s="139" t="s">
        <v>85</v>
      </c>
      <c r="P5" s="1210"/>
      <c r="Q5" s="1212"/>
      <c r="R5" s="140"/>
    </row>
    <row r="6" spans="1:16118" ht="21" customHeight="1" thickBot="1" x14ac:dyDescent="0.25">
      <c r="A6" s="141" t="s">
        <v>12</v>
      </c>
      <c r="B6" s="142"/>
      <c r="C6" s="143"/>
      <c r="D6" s="144"/>
      <c r="E6" s="145">
        <f t="shared" ref="E6:L6" si="0">E7</f>
        <v>31152</v>
      </c>
      <c r="F6" s="146">
        <f t="shared" si="0"/>
        <v>30000</v>
      </c>
      <c r="G6" s="146">
        <f t="shared" si="0"/>
        <v>810</v>
      </c>
      <c r="H6" s="146">
        <f t="shared" si="0"/>
        <v>342</v>
      </c>
      <c r="I6" s="147">
        <f t="shared" si="0"/>
        <v>1152</v>
      </c>
      <c r="J6" s="148">
        <f t="shared" si="0"/>
        <v>2654</v>
      </c>
      <c r="K6" s="146">
        <f t="shared" si="0"/>
        <v>2654</v>
      </c>
      <c r="L6" s="148">
        <f t="shared" si="0"/>
        <v>0</v>
      </c>
      <c r="M6" s="149">
        <f t="shared" ref="M6:M47" si="1">(L6/K6)*100</f>
        <v>0</v>
      </c>
      <c r="N6" s="150"/>
      <c r="O6" s="151"/>
      <c r="P6" s="152"/>
      <c r="Q6" s="153"/>
      <c r="R6" s="154"/>
    </row>
    <row r="7" spans="1:16118" ht="31.5" customHeight="1" thickBot="1" x14ac:dyDescent="0.25">
      <c r="A7" s="1193" t="s">
        <v>13</v>
      </c>
      <c r="B7" s="1194"/>
      <c r="C7" s="1194"/>
      <c r="D7" s="1195"/>
      <c r="E7" s="155">
        <f t="shared" ref="E7:L7" si="2">SUM(E8)</f>
        <v>31152</v>
      </c>
      <c r="F7" s="156">
        <f t="shared" si="2"/>
        <v>30000</v>
      </c>
      <c r="G7" s="156">
        <f t="shared" si="2"/>
        <v>810</v>
      </c>
      <c r="H7" s="156">
        <f t="shared" si="2"/>
        <v>342</v>
      </c>
      <c r="I7" s="157">
        <f t="shared" si="2"/>
        <v>1152</v>
      </c>
      <c r="J7" s="158">
        <f t="shared" si="2"/>
        <v>2654</v>
      </c>
      <c r="K7" s="156">
        <f t="shared" si="2"/>
        <v>2654</v>
      </c>
      <c r="L7" s="156">
        <f t="shared" si="2"/>
        <v>0</v>
      </c>
      <c r="M7" s="159">
        <f t="shared" si="1"/>
        <v>0</v>
      </c>
      <c r="N7" s="160"/>
      <c r="O7" s="161"/>
      <c r="P7" s="161"/>
      <c r="Q7" s="162"/>
      <c r="R7" s="163"/>
    </row>
    <row r="8" spans="1:16118" s="109" customFormat="1" ht="175.5" customHeight="1" thickBot="1" x14ac:dyDescent="0.25">
      <c r="A8" s="164">
        <v>8195</v>
      </c>
      <c r="B8" s="165" t="s">
        <v>86</v>
      </c>
      <c r="C8" s="165" t="s">
        <v>87</v>
      </c>
      <c r="D8" s="166" t="s">
        <v>88</v>
      </c>
      <c r="E8" s="167">
        <f>SUM(F8:H8)</f>
        <v>31152</v>
      </c>
      <c r="F8" s="168">
        <v>30000</v>
      </c>
      <c r="G8" s="168">
        <v>810</v>
      </c>
      <c r="H8" s="169">
        <v>342</v>
      </c>
      <c r="I8" s="170">
        <v>1152</v>
      </c>
      <c r="J8" s="171">
        <v>2654</v>
      </c>
      <c r="K8" s="172">
        <v>2654</v>
      </c>
      <c r="L8" s="173">
        <v>0</v>
      </c>
      <c r="M8" s="174">
        <f t="shared" si="1"/>
        <v>0</v>
      </c>
      <c r="N8" s="175" t="s">
        <v>89</v>
      </c>
      <c r="O8" s="176" t="s">
        <v>90</v>
      </c>
      <c r="P8" s="176" t="s">
        <v>91</v>
      </c>
      <c r="Q8" s="177" t="s">
        <v>92</v>
      </c>
      <c r="R8" s="178" t="s">
        <v>93</v>
      </c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</row>
    <row r="9" spans="1:16118" ht="21" customHeight="1" thickBot="1" x14ac:dyDescent="0.25">
      <c r="A9" s="179" t="s">
        <v>14</v>
      </c>
      <c r="B9" s="180"/>
      <c r="C9" s="180"/>
      <c r="D9" s="181"/>
      <c r="E9" s="145">
        <f t="shared" ref="E9:L9" si="3">E10+E39+E77+E82+E85+E87+E129+E212</f>
        <v>10992941.3891</v>
      </c>
      <c r="F9" s="146">
        <f t="shared" si="3"/>
        <v>10292138.507999999</v>
      </c>
      <c r="G9" s="146">
        <f t="shared" si="3"/>
        <v>368434</v>
      </c>
      <c r="H9" s="146">
        <f t="shared" si="3"/>
        <v>332368.8811</v>
      </c>
      <c r="I9" s="147">
        <f t="shared" si="3"/>
        <v>2468675.9205</v>
      </c>
      <c r="J9" s="148">
        <f t="shared" si="3"/>
        <v>896684</v>
      </c>
      <c r="K9" s="146">
        <f t="shared" si="3"/>
        <v>886373</v>
      </c>
      <c r="L9" s="146">
        <f t="shared" si="3"/>
        <v>31662</v>
      </c>
      <c r="M9" s="149">
        <f t="shared" si="1"/>
        <v>3.572085341047166</v>
      </c>
      <c r="N9" s="150"/>
      <c r="O9" s="151"/>
      <c r="P9" s="152"/>
      <c r="Q9" s="182"/>
      <c r="R9" s="183"/>
    </row>
    <row r="10" spans="1:16118" ht="21" customHeight="1" thickBot="1" x14ac:dyDescent="0.25">
      <c r="A10" s="1180" t="s">
        <v>15</v>
      </c>
      <c r="B10" s="1181"/>
      <c r="C10" s="1181"/>
      <c r="D10" s="1182"/>
      <c r="E10" s="158">
        <f t="shared" ref="E10:L10" si="4">SUM(E11:E38)</f>
        <v>2736258</v>
      </c>
      <c r="F10" s="158">
        <f t="shared" si="4"/>
        <v>2575435</v>
      </c>
      <c r="G10" s="158">
        <f t="shared" si="4"/>
        <v>51910</v>
      </c>
      <c r="H10" s="156">
        <f t="shared" si="4"/>
        <v>108913</v>
      </c>
      <c r="I10" s="157">
        <f t="shared" si="4"/>
        <v>164942</v>
      </c>
      <c r="J10" s="158">
        <f t="shared" si="4"/>
        <v>158412</v>
      </c>
      <c r="K10" s="158">
        <f t="shared" si="4"/>
        <v>152002</v>
      </c>
      <c r="L10" s="158">
        <f t="shared" si="4"/>
        <v>6552</v>
      </c>
      <c r="M10" s="159">
        <f t="shared" si="1"/>
        <v>4.3104695990842226</v>
      </c>
      <c r="N10" s="160"/>
      <c r="O10" s="161"/>
      <c r="P10" s="161"/>
      <c r="Q10" s="162"/>
      <c r="R10" s="163"/>
    </row>
    <row r="11" spans="1:16118" s="109" customFormat="1" ht="67.5" customHeight="1" x14ac:dyDescent="0.2">
      <c r="A11" s="185">
        <v>3069</v>
      </c>
      <c r="B11" s="165" t="s">
        <v>94</v>
      </c>
      <c r="C11" s="165" t="s">
        <v>95</v>
      </c>
      <c r="D11" s="186" t="s">
        <v>96</v>
      </c>
      <c r="E11" s="187">
        <f>F11+G11+H11</f>
        <v>68370</v>
      </c>
      <c r="F11" s="169">
        <v>55200</v>
      </c>
      <c r="G11" s="169">
        <v>3000</v>
      </c>
      <c r="H11" s="169">
        <v>10170</v>
      </c>
      <c r="I11" s="170">
        <v>2975</v>
      </c>
      <c r="J11" s="188">
        <v>8800</v>
      </c>
      <c r="K11" s="189">
        <v>2397</v>
      </c>
      <c r="L11" s="190">
        <v>0</v>
      </c>
      <c r="M11" s="191">
        <f t="shared" si="1"/>
        <v>0</v>
      </c>
      <c r="N11" s="175" t="s">
        <v>97</v>
      </c>
      <c r="O11" s="176" t="s">
        <v>98</v>
      </c>
      <c r="P11" s="192" t="s">
        <v>99</v>
      </c>
      <c r="Q11" s="177" t="s">
        <v>100</v>
      </c>
      <c r="R11" s="193" t="s">
        <v>101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691"/>
      <c r="BM11" s="691"/>
      <c r="BN11" s="691"/>
      <c r="BO11" s="691"/>
      <c r="BP11" s="691"/>
      <c r="BQ11" s="691"/>
      <c r="BR11" s="691"/>
      <c r="BS11" s="691"/>
      <c r="BT11" s="691"/>
      <c r="BU11" s="691"/>
      <c r="BV11" s="691"/>
      <c r="BW11" s="691"/>
      <c r="BX11" s="691"/>
      <c r="BY11" s="691"/>
      <c r="BZ11" s="691"/>
      <c r="CA11" s="691"/>
      <c r="CB11" s="691"/>
      <c r="CC11" s="691"/>
      <c r="CD11" s="691"/>
      <c r="CE11" s="691"/>
      <c r="CF11" s="691"/>
      <c r="CG11" s="691"/>
      <c r="CH11" s="691"/>
      <c r="CI11" s="691"/>
      <c r="CJ11" s="691"/>
      <c r="CK11" s="691"/>
      <c r="CL11" s="691"/>
      <c r="CM11" s="691"/>
      <c r="CN11" s="691"/>
      <c r="CO11" s="691"/>
      <c r="CP11" s="691"/>
      <c r="CQ11" s="691"/>
      <c r="CR11" s="691"/>
      <c r="CS11" s="691"/>
      <c r="CT11" s="691"/>
      <c r="CU11" s="691"/>
      <c r="CV11" s="691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  <c r="BRS11" s="110"/>
      <c r="BRT11" s="110"/>
      <c r="BRU11" s="110"/>
      <c r="BRV11" s="110"/>
      <c r="BRW11" s="110"/>
      <c r="BRX11" s="110"/>
      <c r="BRY11" s="110"/>
      <c r="BRZ11" s="110"/>
      <c r="BSA11" s="110"/>
      <c r="BSB11" s="110"/>
      <c r="BSC11" s="110"/>
      <c r="BSD11" s="110"/>
      <c r="BSE11" s="110"/>
      <c r="BSF11" s="110"/>
      <c r="BSG11" s="110"/>
      <c r="BSH11" s="110"/>
      <c r="BSI11" s="110"/>
      <c r="BSJ11" s="110"/>
      <c r="BSK11" s="110"/>
      <c r="BSL11" s="110"/>
      <c r="BSM11" s="110"/>
      <c r="BSN11" s="110"/>
      <c r="BSO11" s="110"/>
      <c r="BSP11" s="110"/>
      <c r="BSQ11" s="110"/>
      <c r="BSR11" s="110"/>
      <c r="BSS11" s="110"/>
      <c r="BST11" s="110"/>
      <c r="BSU11" s="110"/>
      <c r="BSV11" s="110"/>
      <c r="BSW11" s="110"/>
      <c r="BSX11" s="110"/>
      <c r="BSY11" s="110"/>
      <c r="BSZ11" s="110"/>
      <c r="BTA11" s="110"/>
      <c r="BTB11" s="110"/>
      <c r="BTC11" s="110"/>
      <c r="BTD11" s="110"/>
      <c r="BTE11" s="110"/>
      <c r="BTF11" s="110"/>
      <c r="BTG11" s="110"/>
      <c r="BTH11" s="110"/>
      <c r="BTI11" s="110"/>
      <c r="BTJ11" s="110"/>
      <c r="BTK11" s="110"/>
      <c r="BTL11" s="110"/>
      <c r="BTM11" s="110"/>
      <c r="BTN11" s="110"/>
      <c r="BTO11" s="110"/>
      <c r="BTP11" s="110"/>
      <c r="BTQ11" s="110"/>
      <c r="BTR11" s="110"/>
      <c r="BTS11" s="110"/>
      <c r="BTT11" s="110"/>
      <c r="BTU11" s="110"/>
      <c r="BTV11" s="110"/>
      <c r="BTW11" s="110"/>
      <c r="BTX11" s="110"/>
      <c r="BTY11" s="110"/>
      <c r="BTZ11" s="110"/>
      <c r="BUA11" s="110"/>
      <c r="BUB11" s="110"/>
      <c r="BUC11" s="110"/>
      <c r="BUD11" s="110"/>
      <c r="BUE11" s="110"/>
      <c r="BUF11" s="110"/>
      <c r="BUG11" s="110"/>
      <c r="BUH11" s="110"/>
      <c r="BUI11" s="110"/>
      <c r="BUJ11" s="110"/>
      <c r="BUK11" s="110"/>
      <c r="BUL11" s="110"/>
      <c r="BUM11" s="110"/>
      <c r="BUN11" s="110"/>
      <c r="BUO11" s="110"/>
      <c r="BUP11" s="110"/>
      <c r="BUQ11" s="110"/>
      <c r="BUR11" s="110"/>
      <c r="BUS11" s="110"/>
      <c r="BUT11" s="110"/>
      <c r="BUU11" s="110"/>
      <c r="BUV11" s="110"/>
      <c r="BUW11" s="110"/>
      <c r="BUX11" s="110"/>
      <c r="BUY11" s="110"/>
      <c r="BUZ11" s="110"/>
      <c r="BVA11" s="110"/>
      <c r="BVB11" s="110"/>
      <c r="BVC11" s="110"/>
      <c r="BVD11" s="110"/>
      <c r="BVE11" s="110"/>
      <c r="BVF11" s="110"/>
      <c r="BVG11" s="110"/>
      <c r="BVH11" s="110"/>
      <c r="BVI11" s="110"/>
      <c r="BVJ11" s="110"/>
      <c r="BVK11" s="110"/>
      <c r="BVL11" s="110"/>
      <c r="BVM11" s="110"/>
      <c r="BVN11" s="110"/>
      <c r="BVO11" s="110"/>
      <c r="BVP11" s="110"/>
      <c r="BVQ11" s="110"/>
      <c r="BVR11" s="110"/>
      <c r="BVS11" s="110"/>
      <c r="BVT11" s="110"/>
      <c r="BVU11" s="110"/>
      <c r="BVV11" s="110"/>
      <c r="BVW11" s="110"/>
      <c r="BVX11" s="110"/>
      <c r="BVY11" s="110"/>
      <c r="BVZ11" s="110"/>
      <c r="BWA11" s="110"/>
      <c r="BWB11" s="110"/>
      <c r="BWC11" s="110"/>
      <c r="BWD11" s="110"/>
      <c r="BWE11" s="110"/>
      <c r="BWF11" s="110"/>
      <c r="BWG11" s="110"/>
      <c r="BWH11" s="110"/>
      <c r="BWI11" s="110"/>
      <c r="BWJ11" s="110"/>
      <c r="BWK11" s="110"/>
      <c r="BWL11" s="110"/>
      <c r="BWM11" s="110"/>
      <c r="BWN11" s="110"/>
      <c r="BWO11" s="110"/>
      <c r="BWP11" s="110"/>
      <c r="BWQ11" s="110"/>
      <c r="BWR11" s="110"/>
      <c r="BWS11" s="110"/>
      <c r="BWT11" s="110"/>
      <c r="BWU11" s="110"/>
      <c r="BWV11" s="110"/>
      <c r="BWW11" s="110"/>
      <c r="BWX11" s="110"/>
      <c r="BWY11" s="110"/>
      <c r="BWZ11" s="110"/>
      <c r="BXA11" s="110"/>
      <c r="BXB11" s="110"/>
      <c r="BXC11" s="110"/>
      <c r="BXD11" s="110"/>
      <c r="BXE11" s="110"/>
      <c r="BXF11" s="110"/>
      <c r="BXG11" s="110"/>
      <c r="BXH11" s="110"/>
      <c r="BXI11" s="110"/>
      <c r="BXJ11" s="110"/>
      <c r="BXK11" s="110"/>
      <c r="BXL11" s="110"/>
      <c r="BXM11" s="110"/>
      <c r="BXN11" s="110"/>
      <c r="BXO11" s="110"/>
      <c r="BXP11" s="110"/>
      <c r="BXQ11" s="110"/>
      <c r="BXR11" s="110"/>
      <c r="BXS11" s="110"/>
      <c r="BXT11" s="110"/>
      <c r="BXU11" s="110"/>
      <c r="BXV11" s="110"/>
      <c r="BXW11" s="110"/>
      <c r="BXX11" s="110"/>
      <c r="BXY11" s="110"/>
      <c r="BXZ11" s="110"/>
      <c r="BYA11" s="110"/>
      <c r="BYB11" s="110"/>
      <c r="BYC11" s="110"/>
      <c r="BYD11" s="110"/>
      <c r="BYE11" s="110"/>
      <c r="BYF11" s="110"/>
      <c r="BYG11" s="110"/>
      <c r="BYH11" s="110"/>
      <c r="BYI11" s="110"/>
      <c r="BYJ11" s="110"/>
      <c r="BYK11" s="110"/>
      <c r="BYL11" s="110"/>
      <c r="BYM11" s="110"/>
      <c r="BYN11" s="110"/>
      <c r="BYO11" s="110"/>
      <c r="BYP11" s="110"/>
      <c r="BYQ11" s="110"/>
      <c r="BYR11" s="110"/>
      <c r="BYS11" s="110"/>
      <c r="BYT11" s="110"/>
      <c r="BYU11" s="110"/>
      <c r="BYV11" s="110"/>
      <c r="BYW11" s="110"/>
      <c r="BYX11" s="110"/>
      <c r="BYY11" s="110"/>
      <c r="BYZ11" s="110"/>
      <c r="BZA11" s="110"/>
      <c r="BZB11" s="110"/>
      <c r="BZC11" s="110"/>
      <c r="BZD11" s="110"/>
      <c r="BZE11" s="110"/>
      <c r="BZF11" s="110"/>
      <c r="BZG11" s="110"/>
      <c r="BZH11" s="110"/>
      <c r="BZI11" s="110"/>
      <c r="BZJ11" s="110"/>
      <c r="BZK11" s="110"/>
      <c r="BZL11" s="110"/>
      <c r="BZM11" s="110"/>
      <c r="BZN11" s="110"/>
      <c r="BZO11" s="110"/>
      <c r="BZP11" s="110"/>
      <c r="BZQ11" s="110"/>
      <c r="BZR11" s="110"/>
      <c r="BZS11" s="110"/>
      <c r="BZT11" s="110"/>
      <c r="BZU11" s="110"/>
      <c r="BZV11" s="110"/>
      <c r="BZW11" s="110"/>
      <c r="BZX11" s="110"/>
      <c r="BZY11" s="110"/>
      <c r="BZZ11" s="110"/>
      <c r="CAA11" s="110"/>
      <c r="CAB11" s="110"/>
      <c r="CAC11" s="110"/>
      <c r="CAD11" s="110"/>
      <c r="CAE11" s="110"/>
      <c r="CAF11" s="110"/>
      <c r="CAG11" s="110"/>
      <c r="CAH11" s="110"/>
      <c r="CAI11" s="110"/>
      <c r="CAJ11" s="110"/>
      <c r="CAK11" s="110"/>
      <c r="CAL11" s="110"/>
      <c r="CAM11" s="110"/>
      <c r="CAN11" s="110"/>
      <c r="CAO11" s="110"/>
      <c r="CAP11" s="110"/>
      <c r="CAQ11" s="110"/>
      <c r="CAR11" s="110"/>
      <c r="CAS11" s="110"/>
      <c r="CAT11" s="110"/>
      <c r="CAU11" s="110"/>
      <c r="CAV11" s="110"/>
      <c r="CAW11" s="110"/>
      <c r="CAX11" s="110"/>
      <c r="CAY11" s="110"/>
      <c r="CAZ11" s="110"/>
      <c r="CBA11" s="110"/>
      <c r="CBB11" s="110"/>
      <c r="CBC11" s="110"/>
      <c r="CBD11" s="110"/>
      <c r="CBE11" s="110"/>
      <c r="CBF11" s="110"/>
      <c r="CBG11" s="110"/>
      <c r="CBH11" s="110"/>
      <c r="CBI11" s="110"/>
      <c r="CBJ11" s="110"/>
      <c r="CBK11" s="110"/>
      <c r="CBL11" s="110"/>
      <c r="CBM11" s="110"/>
      <c r="CBN11" s="110"/>
      <c r="CBO11" s="110"/>
      <c r="CBP11" s="110"/>
      <c r="CBQ11" s="110"/>
      <c r="CBR11" s="110"/>
      <c r="CBS11" s="110"/>
      <c r="CBT11" s="110"/>
      <c r="CBU11" s="110"/>
      <c r="CBV11" s="110"/>
      <c r="CBW11" s="110"/>
      <c r="CBX11" s="110"/>
      <c r="CBY11" s="110"/>
      <c r="CBZ11" s="110"/>
      <c r="CCA11" s="110"/>
      <c r="CCB11" s="110"/>
      <c r="CCC11" s="110"/>
      <c r="CCD11" s="110"/>
      <c r="CCE11" s="110"/>
      <c r="CCF11" s="110"/>
      <c r="CCG11" s="110"/>
      <c r="CCH11" s="110"/>
      <c r="CCI11" s="110"/>
      <c r="CCJ11" s="110"/>
      <c r="CCK11" s="110"/>
      <c r="CCL11" s="110"/>
      <c r="CCM11" s="110"/>
      <c r="CCN11" s="110"/>
      <c r="CCO11" s="110"/>
      <c r="CCP11" s="110"/>
      <c r="CCQ11" s="110"/>
      <c r="CCR11" s="110"/>
      <c r="CCS11" s="110"/>
      <c r="CCT11" s="110"/>
      <c r="CCU11" s="110"/>
      <c r="CCV11" s="110"/>
      <c r="CCW11" s="110"/>
      <c r="CCX11" s="110"/>
      <c r="CCY11" s="110"/>
      <c r="CCZ11" s="110"/>
      <c r="CDA11" s="110"/>
      <c r="CDB11" s="110"/>
      <c r="CDC11" s="110"/>
      <c r="CDD11" s="110"/>
      <c r="CDE11" s="110"/>
      <c r="CDF11" s="110"/>
      <c r="CDG11" s="110"/>
      <c r="CDH11" s="110"/>
      <c r="CDI11" s="110"/>
      <c r="CDJ11" s="110"/>
      <c r="CDK11" s="110"/>
      <c r="CDL11" s="110"/>
      <c r="CDM11" s="110"/>
      <c r="CDN11" s="110"/>
      <c r="CDO11" s="110"/>
      <c r="CDP11" s="110"/>
      <c r="CDQ11" s="110"/>
      <c r="CDR11" s="110"/>
      <c r="CDS11" s="110"/>
      <c r="CDT11" s="110"/>
      <c r="CDU11" s="110"/>
      <c r="CDV11" s="110"/>
      <c r="CDW11" s="110"/>
      <c r="CDX11" s="110"/>
      <c r="CDY11" s="110"/>
      <c r="CDZ11" s="110"/>
      <c r="CEA11" s="110"/>
      <c r="CEB11" s="110"/>
      <c r="CEC11" s="110"/>
      <c r="CED11" s="110"/>
      <c r="CEE11" s="110"/>
      <c r="CEF11" s="110"/>
      <c r="CEG11" s="110"/>
      <c r="CEH11" s="110"/>
      <c r="CEI11" s="110"/>
      <c r="CEJ11" s="110"/>
      <c r="CEK11" s="110"/>
      <c r="CEL11" s="110"/>
      <c r="CEM11" s="110"/>
      <c r="CEN11" s="110"/>
      <c r="CEO11" s="110"/>
      <c r="CEP11" s="110"/>
      <c r="CEQ11" s="110"/>
      <c r="CER11" s="110"/>
      <c r="CES11" s="110"/>
      <c r="CET11" s="110"/>
      <c r="CEU11" s="110"/>
      <c r="CEV11" s="110"/>
      <c r="CEW11" s="110"/>
      <c r="CEX11" s="110"/>
      <c r="CEY11" s="110"/>
      <c r="CEZ11" s="110"/>
      <c r="CFA11" s="110"/>
      <c r="CFB11" s="110"/>
      <c r="CFC11" s="110"/>
      <c r="CFD11" s="110"/>
      <c r="CFE11" s="110"/>
      <c r="CFF11" s="110"/>
      <c r="CFG11" s="110"/>
      <c r="CFH11" s="110"/>
      <c r="CFI11" s="110"/>
      <c r="CFJ11" s="110"/>
      <c r="CFK11" s="110"/>
      <c r="CFL11" s="110"/>
      <c r="CFM11" s="110"/>
      <c r="CFN11" s="110"/>
      <c r="CFO11" s="110"/>
      <c r="CFP11" s="110"/>
      <c r="CFQ11" s="110"/>
      <c r="CFR11" s="110"/>
      <c r="CFS11" s="110"/>
      <c r="CFT11" s="110"/>
      <c r="CFU11" s="110"/>
      <c r="CFV11" s="110"/>
      <c r="CFW11" s="110"/>
      <c r="CFX11" s="110"/>
      <c r="CFY11" s="110"/>
      <c r="CFZ11" s="110"/>
      <c r="CGA11" s="110"/>
      <c r="CGB11" s="110"/>
      <c r="CGC11" s="110"/>
      <c r="CGD11" s="110"/>
      <c r="CGE11" s="110"/>
      <c r="CGF11" s="110"/>
      <c r="CGG11" s="110"/>
      <c r="CGH11" s="110"/>
      <c r="CGI11" s="110"/>
      <c r="CGJ11" s="110"/>
      <c r="CGK11" s="110"/>
      <c r="CGL11" s="110"/>
      <c r="CGM11" s="110"/>
      <c r="CGN11" s="110"/>
      <c r="CGO11" s="110"/>
      <c r="CGP11" s="110"/>
      <c r="CGQ11" s="110"/>
      <c r="CGR11" s="110"/>
      <c r="CGS11" s="110"/>
      <c r="CGT11" s="110"/>
      <c r="CGU11" s="110"/>
      <c r="CGV11" s="110"/>
      <c r="CGW11" s="110"/>
      <c r="CGX11" s="110"/>
      <c r="CGY11" s="110"/>
      <c r="CGZ11" s="110"/>
      <c r="CHA11" s="110"/>
      <c r="CHB11" s="110"/>
      <c r="CHC11" s="110"/>
      <c r="CHD11" s="110"/>
      <c r="CHE11" s="110"/>
      <c r="CHF11" s="110"/>
      <c r="CHG11" s="110"/>
      <c r="CHH11" s="110"/>
      <c r="CHI11" s="110"/>
      <c r="CHJ11" s="110"/>
      <c r="CHK11" s="110"/>
      <c r="CHL11" s="110"/>
      <c r="CHM11" s="110"/>
      <c r="CHN11" s="110"/>
      <c r="CHO11" s="110"/>
      <c r="CHP11" s="110"/>
      <c r="CHQ11" s="110"/>
      <c r="CHR11" s="110"/>
      <c r="CHS11" s="110"/>
      <c r="CHT11" s="110"/>
      <c r="CHU11" s="110"/>
      <c r="CHV11" s="110"/>
      <c r="CHW11" s="110"/>
      <c r="CHX11" s="110"/>
      <c r="CHY11" s="110"/>
      <c r="CHZ11" s="110"/>
      <c r="CIA11" s="110"/>
      <c r="CIB11" s="110"/>
      <c r="CIC11" s="110"/>
      <c r="CID11" s="110"/>
      <c r="CIE11" s="110"/>
      <c r="CIF11" s="110"/>
      <c r="CIG11" s="110"/>
      <c r="CIH11" s="110"/>
      <c r="CII11" s="110"/>
      <c r="CIJ11" s="110"/>
      <c r="CIK11" s="110"/>
      <c r="CIL11" s="110"/>
      <c r="CIM11" s="110"/>
      <c r="CIN11" s="110"/>
      <c r="CIO11" s="110"/>
      <c r="CIP11" s="110"/>
      <c r="CIQ11" s="110"/>
      <c r="CIR11" s="110"/>
      <c r="CIS11" s="110"/>
      <c r="CIT11" s="110"/>
      <c r="CIU11" s="110"/>
      <c r="CIV11" s="110"/>
      <c r="CIW11" s="110"/>
      <c r="CIX11" s="110"/>
      <c r="CIY11" s="110"/>
      <c r="CIZ11" s="110"/>
      <c r="CJA11" s="110"/>
      <c r="CJB11" s="110"/>
      <c r="CJC11" s="110"/>
      <c r="CJD11" s="110"/>
      <c r="CJE11" s="110"/>
      <c r="CJF11" s="110"/>
      <c r="CJG11" s="110"/>
      <c r="CJH11" s="110"/>
      <c r="CJI11" s="110"/>
      <c r="CJJ11" s="110"/>
      <c r="CJK11" s="110"/>
      <c r="CJL11" s="110"/>
      <c r="CJM11" s="110"/>
      <c r="CJN11" s="110"/>
      <c r="CJO11" s="110"/>
      <c r="CJP11" s="110"/>
      <c r="CJQ11" s="110"/>
      <c r="CJR11" s="110"/>
      <c r="CJS11" s="110"/>
      <c r="CJT11" s="110"/>
      <c r="CJU11" s="110"/>
      <c r="CJV11" s="110"/>
      <c r="CJW11" s="110"/>
      <c r="CJX11" s="110"/>
      <c r="CJY11" s="110"/>
      <c r="CJZ11" s="110"/>
      <c r="CKA11" s="110"/>
      <c r="CKB11" s="110"/>
      <c r="CKC11" s="110"/>
      <c r="CKD11" s="110"/>
      <c r="CKE11" s="110"/>
      <c r="CKF11" s="110"/>
      <c r="CKG11" s="110"/>
      <c r="CKH11" s="110"/>
      <c r="CKI11" s="110"/>
      <c r="CKJ11" s="110"/>
      <c r="CKK11" s="110"/>
      <c r="CKL11" s="110"/>
      <c r="CKM11" s="110"/>
      <c r="CKN11" s="110"/>
      <c r="CKO11" s="110"/>
      <c r="CKP11" s="110"/>
      <c r="CKQ11" s="110"/>
      <c r="CKR11" s="110"/>
      <c r="CKS11" s="110"/>
      <c r="CKT11" s="110"/>
      <c r="CKU11" s="110"/>
      <c r="CKV11" s="110"/>
      <c r="CKW11" s="110"/>
      <c r="CKX11" s="110"/>
      <c r="CKY11" s="110"/>
      <c r="CKZ11" s="110"/>
      <c r="CLA11" s="110"/>
      <c r="CLB11" s="110"/>
      <c r="CLC11" s="110"/>
      <c r="CLD11" s="110"/>
      <c r="CLE11" s="110"/>
      <c r="CLF11" s="110"/>
      <c r="CLG11" s="110"/>
      <c r="CLH11" s="110"/>
      <c r="CLI11" s="110"/>
      <c r="CLJ11" s="110"/>
      <c r="CLK11" s="110"/>
      <c r="CLL11" s="110"/>
      <c r="CLM11" s="110"/>
      <c r="CLN11" s="110"/>
      <c r="CLO11" s="110"/>
      <c r="CLP11" s="110"/>
      <c r="CLQ11" s="110"/>
      <c r="CLR11" s="110"/>
      <c r="CLS11" s="110"/>
      <c r="CLT11" s="110"/>
      <c r="CLU11" s="110"/>
      <c r="CLV11" s="110"/>
      <c r="CLW11" s="110"/>
      <c r="CLX11" s="110"/>
      <c r="CLY11" s="110"/>
      <c r="CLZ11" s="110"/>
      <c r="CMA11" s="110"/>
      <c r="CMB11" s="110"/>
      <c r="CMC11" s="110"/>
      <c r="CMD11" s="110"/>
      <c r="CME11" s="110"/>
      <c r="CMF11" s="110"/>
      <c r="CMG11" s="110"/>
      <c r="CMH11" s="110"/>
      <c r="CMI11" s="110"/>
      <c r="CMJ11" s="110"/>
      <c r="CMK11" s="110"/>
      <c r="CML11" s="110"/>
      <c r="CMM11" s="110"/>
      <c r="CMN11" s="110"/>
      <c r="CMO11" s="110"/>
      <c r="CMP11" s="110"/>
      <c r="CMQ11" s="110"/>
      <c r="CMR11" s="110"/>
      <c r="CMS11" s="110"/>
      <c r="CMT11" s="110"/>
      <c r="CMU11" s="110"/>
      <c r="CMV11" s="110"/>
      <c r="CMW11" s="110"/>
      <c r="CMX11" s="110"/>
      <c r="CMY11" s="110"/>
      <c r="CMZ11" s="110"/>
      <c r="CNA11" s="110"/>
      <c r="CNB11" s="110"/>
      <c r="CNC11" s="110"/>
      <c r="CND11" s="110"/>
      <c r="CNE11" s="110"/>
      <c r="CNF11" s="110"/>
      <c r="CNG11" s="110"/>
      <c r="CNH11" s="110"/>
      <c r="CNI11" s="110"/>
      <c r="CNJ11" s="110"/>
      <c r="CNK11" s="110"/>
      <c r="CNL11" s="110"/>
      <c r="CNM11" s="110"/>
      <c r="CNN11" s="110"/>
      <c r="CNO11" s="110"/>
      <c r="CNP11" s="110"/>
      <c r="CNQ11" s="110"/>
      <c r="CNR11" s="110"/>
      <c r="CNS11" s="110"/>
      <c r="CNT11" s="110"/>
      <c r="CNU11" s="110"/>
      <c r="CNV11" s="110"/>
      <c r="CNW11" s="110"/>
      <c r="CNX11" s="110"/>
      <c r="CNY11" s="110"/>
      <c r="CNZ11" s="110"/>
      <c r="COA11" s="110"/>
      <c r="COB11" s="110"/>
      <c r="COC11" s="110"/>
      <c r="COD11" s="110"/>
      <c r="COE11" s="110"/>
      <c r="COF11" s="110"/>
      <c r="COG11" s="110"/>
      <c r="COH11" s="110"/>
      <c r="COI11" s="110"/>
      <c r="COJ11" s="110"/>
      <c r="COK11" s="110"/>
      <c r="COL11" s="110"/>
      <c r="COM11" s="110"/>
      <c r="CON11" s="110"/>
      <c r="COO11" s="110"/>
      <c r="COP11" s="110"/>
      <c r="COQ11" s="110"/>
      <c r="COR11" s="110"/>
      <c r="COS11" s="110"/>
      <c r="COT11" s="110"/>
      <c r="COU11" s="110"/>
      <c r="COV11" s="110"/>
      <c r="COW11" s="110"/>
      <c r="COX11" s="110"/>
      <c r="COY11" s="110"/>
      <c r="COZ11" s="110"/>
      <c r="CPA11" s="110"/>
      <c r="CPB11" s="110"/>
      <c r="CPC11" s="110"/>
      <c r="CPD11" s="110"/>
      <c r="CPE11" s="110"/>
      <c r="CPF11" s="110"/>
      <c r="CPG11" s="110"/>
      <c r="CPH11" s="110"/>
      <c r="CPI11" s="110"/>
      <c r="CPJ11" s="110"/>
      <c r="CPK11" s="110"/>
      <c r="CPL11" s="110"/>
      <c r="CPM11" s="110"/>
      <c r="CPN11" s="110"/>
      <c r="CPO11" s="110"/>
      <c r="CPP11" s="110"/>
      <c r="CPQ11" s="110"/>
      <c r="CPR11" s="110"/>
      <c r="CPS11" s="110"/>
      <c r="CPT11" s="110"/>
      <c r="CPU11" s="110"/>
      <c r="CPV11" s="110"/>
      <c r="CPW11" s="110"/>
      <c r="CPX11" s="110"/>
      <c r="CPY11" s="110"/>
      <c r="CPZ11" s="110"/>
      <c r="CQA11" s="110"/>
      <c r="CQB11" s="110"/>
      <c r="CQC11" s="110"/>
      <c r="CQD11" s="110"/>
      <c r="CQE11" s="110"/>
      <c r="CQF11" s="110"/>
      <c r="CQG11" s="110"/>
      <c r="CQH11" s="110"/>
      <c r="CQI11" s="110"/>
      <c r="CQJ11" s="110"/>
      <c r="CQK11" s="110"/>
      <c r="CQL11" s="110"/>
      <c r="CQM11" s="110"/>
      <c r="CQN11" s="110"/>
      <c r="CQO11" s="110"/>
      <c r="CQP11" s="110"/>
      <c r="CQQ11" s="110"/>
      <c r="CQR11" s="110"/>
      <c r="CQS11" s="110"/>
      <c r="CQT11" s="110"/>
      <c r="CQU11" s="110"/>
      <c r="CQV11" s="110"/>
      <c r="CQW11" s="110"/>
      <c r="CQX11" s="110"/>
      <c r="CQY11" s="110"/>
      <c r="CQZ11" s="110"/>
      <c r="CRA11" s="110"/>
      <c r="CRB11" s="110"/>
      <c r="CRC11" s="110"/>
      <c r="CRD11" s="110"/>
      <c r="CRE11" s="110"/>
      <c r="CRF11" s="110"/>
      <c r="CRG11" s="110"/>
      <c r="CRH11" s="110"/>
      <c r="CRI11" s="110"/>
      <c r="CRJ11" s="110"/>
      <c r="CRK11" s="110"/>
      <c r="CRL11" s="110"/>
      <c r="CRM11" s="110"/>
      <c r="CRN11" s="110"/>
      <c r="CRO11" s="110"/>
      <c r="CRP11" s="110"/>
      <c r="CRQ11" s="110"/>
      <c r="CRR11" s="110"/>
      <c r="CRS11" s="110"/>
      <c r="CRT11" s="110"/>
      <c r="CRU11" s="110"/>
      <c r="CRV11" s="110"/>
      <c r="CRW11" s="110"/>
      <c r="CRX11" s="110"/>
      <c r="CRY11" s="110"/>
      <c r="CRZ11" s="110"/>
      <c r="CSA11" s="110"/>
      <c r="CSB11" s="110"/>
      <c r="CSC11" s="110"/>
      <c r="CSD11" s="110"/>
      <c r="CSE11" s="110"/>
      <c r="CSF11" s="110"/>
      <c r="CSG11" s="110"/>
      <c r="CSH11" s="110"/>
      <c r="CSI11" s="110"/>
      <c r="CSJ11" s="110"/>
      <c r="CSK11" s="110"/>
      <c r="CSL11" s="110"/>
      <c r="CSM11" s="110"/>
      <c r="CSN11" s="110"/>
      <c r="CSO11" s="110"/>
      <c r="CSP11" s="110"/>
      <c r="CSQ11" s="110"/>
      <c r="CSR11" s="110"/>
      <c r="CSS11" s="110"/>
      <c r="CST11" s="110"/>
      <c r="CSU11" s="110"/>
      <c r="CSV11" s="110"/>
      <c r="CSW11" s="110"/>
      <c r="CSX11" s="110"/>
      <c r="CSY11" s="110"/>
      <c r="CSZ11" s="110"/>
      <c r="CTA11" s="110"/>
      <c r="CTB11" s="110"/>
      <c r="CTC11" s="110"/>
      <c r="CTD11" s="110"/>
      <c r="CTE11" s="110"/>
      <c r="CTF11" s="110"/>
      <c r="CTG11" s="110"/>
      <c r="CTH11" s="110"/>
      <c r="CTI11" s="110"/>
      <c r="CTJ11" s="110"/>
      <c r="CTK11" s="110"/>
      <c r="CTL11" s="110"/>
      <c r="CTM11" s="110"/>
      <c r="CTN11" s="110"/>
      <c r="CTO11" s="110"/>
      <c r="CTP11" s="110"/>
      <c r="CTQ11" s="110"/>
      <c r="CTR11" s="110"/>
      <c r="CTS11" s="110"/>
      <c r="CTT11" s="110"/>
      <c r="CTU11" s="110"/>
      <c r="CTV11" s="110"/>
      <c r="CTW11" s="110"/>
      <c r="CTX11" s="110"/>
      <c r="CTY11" s="110"/>
      <c r="CTZ11" s="110"/>
      <c r="CUA11" s="110"/>
      <c r="CUB11" s="110"/>
      <c r="CUC11" s="110"/>
      <c r="CUD11" s="110"/>
      <c r="CUE11" s="110"/>
      <c r="CUF11" s="110"/>
      <c r="CUG11" s="110"/>
      <c r="CUH11" s="110"/>
      <c r="CUI11" s="110"/>
      <c r="CUJ11" s="110"/>
      <c r="CUK11" s="110"/>
      <c r="CUL11" s="110"/>
      <c r="CUM11" s="110"/>
      <c r="CUN11" s="110"/>
      <c r="CUO11" s="110"/>
      <c r="CUP11" s="110"/>
      <c r="CUQ11" s="110"/>
      <c r="CUR11" s="110"/>
      <c r="CUS11" s="110"/>
      <c r="CUT11" s="110"/>
      <c r="CUU11" s="110"/>
      <c r="CUV11" s="110"/>
      <c r="CUW11" s="110"/>
      <c r="CUX11" s="110"/>
      <c r="CUY11" s="110"/>
      <c r="CUZ11" s="110"/>
      <c r="CVA11" s="110"/>
      <c r="CVB11" s="110"/>
      <c r="CVC11" s="110"/>
      <c r="CVD11" s="110"/>
      <c r="CVE11" s="110"/>
      <c r="CVF11" s="110"/>
      <c r="CVG11" s="110"/>
      <c r="CVH11" s="110"/>
      <c r="CVI11" s="110"/>
      <c r="CVJ11" s="110"/>
      <c r="CVK11" s="110"/>
      <c r="CVL11" s="110"/>
      <c r="CVM11" s="110"/>
      <c r="CVN11" s="110"/>
      <c r="CVO11" s="110"/>
      <c r="CVP11" s="110"/>
      <c r="CVQ11" s="110"/>
      <c r="CVR11" s="110"/>
      <c r="CVS11" s="110"/>
      <c r="CVT11" s="110"/>
      <c r="CVU11" s="110"/>
      <c r="CVV11" s="110"/>
      <c r="CVW11" s="110"/>
      <c r="CVX11" s="110"/>
      <c r="CVY11" s="110"/>
      <c r="CVZ11" s="110"/>
      <c r="CWA11" s="110"/>
      <c r="CWB11" s="110"/>
      <c r="CWC11" s="110"/>
      <c r="CWD11" s="110"/>
      <c r="CWE11" s="110"/>
      <c r="CWF11" s="110"/>
      <c r="CWG11" s="110"/>
      <c r="CWH11" s="110"/>
      <c r="CWI11" s="110"/>
      <c r="CWJ11" s="110"/>
      <c r="CWK11" s="110"/>
      <c r="CWL11" s="110"/>
      <c r="CWM11" s="110"/>
      <c r="CWN11" s="110"/>
      <c r="CWO11" s="110"/>
      <c r="CWP11" s="110"/>
      <c r="CWQ11" s="110"/>
      <c r="CWR11" s="110"/>
      <c r="CWS11" s="110"/>
      <c r="CWT11" s="110"/>
      <c r="CWU11" s="110"/>
      <c r="CWV11" s="110"/>
      <c r="CWW11" s="110"/>
      <c r="CWX11" s="110"/>
      <c r="CWY11" s="110"/>
      <c r="CWZ11" s="110"/>
      <c r="CXA11" s="110"/>
      <c r="CXB11" s="110"/>
      <c r="CXC11" s="110"/>
      <c r="CXD11" s="110"/>
      <c r="CXE11" s="110"/>
      <c r="CXF11" s="110"/>
      <c r="CXG11" s="110"/>
      <c r="CXH11" s="110"/>
      <c r="CXI11" s="110"/>
      <c r="CXJ11" s="110"/>
      <c r="CXK11" s="110"/>
      <c r="CXL11" s="110"/>
      <c r="CXM11" s="110"/>
      <c r="CXN11" s="110"/>
      <c r="CXO11" s="110"/>
      <c r="CXP11" s="110"/>
      <c r="CXQ11" s="110"/>
      <c r="CXR11" s="110"/>
      <c r="CXS11" s="110"/>
      <c r="CXT11" s="110"/>
      <c r="CXU11" s="110"/>
      <c r="CXV11" s="110"/>
      <c r="CXW11" s="110"/>
      <c r="CXX11" s="110"/>
      <c r="CXY11" s="110"/>
      <c r="CXZ11" s="110"/>
      <c r="CYA11" s="110"/>
      <c r="CYB11" s="110"/>
      <c r="CYC11" s="110"/>
      <c r="CYD11" s="110"/>
      <c r="CYE11" s="110"/>
      <c r="CYF11" s="110"/>
      <c r="CYG11" s="110"/>
      <c r="CYH11" s="110"/>
      <c r="CYI11" s="110"/>
      <c r="CYJ11" s="110"/>
      <c r="CYK11" s="110"/>
      <c r="CYL11" s="110"/>
      <c r="CYM11" s="110"/>
      <c r="CYN11" s="110"/>
      <c r="CYO11" s="110"/>
      <c r="CYP11" s="110"/>
      <c r="CYQ11" s="110"/>
      <c r="CYR11" s="110"/>
      <c r="CYS11" s="110"/>
      <c r="CYT11" s="110"/>
      <c r="CYU11" s="110"/>
      <c r="CYV11" s="110"/>
      <c r="CYW11" s="110"/>
      <c r="CYX11" s="110"/>
      <c r="CYY11" s="110"/>
      <c r="CYZ11" s="110"/>
      <c r="CZA11" s="110"/>
      <c r="CZB11" s="110"/>
      <c r="CZC11" s="110"/>
      <c r="CZD11" s="110"/>
      <c r="CZE11" s="110"/>
      <c r="CZF11" s="110"/>
      <c r="CZG11" s="110"/>
      <c r="CZH11" s="110"/>
      <c r="CZI11" s="110"/>
      <c r="CZJ11" s="110"/>
      <c r="CZK11" s="110"/>
      <c r="CZL11" s="110"/>
      <c r="CZM11" s="110"/>
      <c r="CZN11" s="110"/>
      <c r="CZO11" s="110"/>
      <c r="CZP11" s="110"/>
      <c r="CZQ11" s="110"/>
      <c r="CZR11" s="110"/>
      <c r="CZS11" s="110"/>
      <c r="CZT11" s="110"/>
      <c r="CZU11" s="110"/>
      <c r="CZV11" s="110"/>
      <c r="CZW11" s="110"/>
      <c r="CZX11" s="110"/>
      <c r="CZY11" s="110"/>
      <c r="CZZ11" s="110"/>
      <c r="DAA11" s="110"/>
      <c r="DAB11" s="110"/>
      <c r="DAC11" s="110"/>
      <c r="DAD11" s="110"/>
      <c r="DAE11" s="110"/>
      <c r="DAF11" s="110"/>
      <c r="DAG11" s="110"/>
      <c r="DAH11" s="110"/>
      <c r="DAI11" s="110"/>
      <c r="DAJ11" s="110"/>
      <c r="DAK11" s="110"/>
      <c r="DAL11" s="110"/>
      <c r="DAM11" s="110"/>
      <c r="DAN11" s="110"/>
      <c r="DAO11" s="110"/>
      <c r="DAP11" s="110"/>
      <c r="DAQ11" s="110"/>
      <c r="DAR11" s="110"/>
      <c r="DAS11" s="110"/>
      <c r="DAT11" s="110"/>
      <c r="DAU11" s="110"/>
      <c r="DAV11" s="110"/>
      <c r="DAW11" s="110"/>
      <c r="DAX11" s="110"/>
      <c r="DAY11" s="110"/>
      <c r="DAZ11" s="110"/>
      <c r="DBA11" s="110"/>
      <c r="DBB11" s="110"/>
      <c r="DBC11" s="110"/>
      <c r="DBD11" s="110"/>
      <c r="DBE11" s="110"/>
      <c r="DBF11" s="110"/>
      <c r="DBG11" s="110"/>
      <c r="DBH11" s="110"/>
      <c r="DBI11" s="110"/>
      <c r="DBJ11" s="110"/>
      <c r="DBK11" s="110"/>
      <c r="DBL11" s="110"/>
      <c r="DBM11" s="110"/>
      <c r="DBN11" s="110"/>
      <c r="DBO11" s="110"/>
      <c r="DBP11" s="110"/>
      <c r="DBQ11" s="110"/>
      <c r="DBR11" s="110"/>
      <c r="DBS11" s="110"/>
      <c r="DBT11" s="110"/>
      <c r="DBU11" s="110"/>
      <c r="DBV11" s="110"/>
      <c r="DBW11" s="110"/>
      <c r="DBX11" s="110"/>
      <c r="DBY11" s="110"/>
      <c r="DBZ11" s="110"/>
      <c r="DCA11" s="110"/>
      <c r="DCB11" s="110"/>
      <c r="DCC11" s="110"/>
      <c r="DCD11" s="110"/>
      <c r="DCE11" s="110"/>
      <c r="DCF11" s="110"/>
      <c r="DCG11" s="110"/>
      <c r="DCH11" s="110"/>
      <c r="DCI11" s="110"/>
      <c r="DCJ11" s="110"/>
      <c r="DCK11" s="110"/>
      <c r="DCL11" s="110"/>
      <c r="DCM11" s="110"/>
      <c r="DCN11" s="110"/>
      <c r="DCO11" s="110"/>
      <c r="DCP11" s="110"/>
      <c r="DCQ11" s="110"/>
      <c r="DCR11" s="110"/>
      <c r="DCS11" s="110"/>
      <c r="DCT11" s="110"/>
      <c r="DCU11" s="110"/>
      <c r="DCV11" s="110"/>
      <c r="DCW11" s="110"/>
      <c r="DCX11" s="110"/>
      <c r="DCY11" s="110"/>
      <c r="DCZ11" s="110"/>
      <c r="DDA11" s="110"/>
      <c r="DDB11" s="110"/>
      <c r="DDC11" s="110"/>
      <c r="DDD11" s="110"/>
      <c r="DDE11" s="110"/>
      <c r="DDF11" s="110"/>
      <c r="DDG11" s="110"/>
      <c r="DDH11" s="110"/>
      <c r="DDI11" s="110"/>
      <c r="DDJ11" s="110"/>
      <c r="DDK11" s="110"/>
      <c r="DDL11" s="110"/>
      <c r="DDM11" s="110"/>
      <c r="DDN11" s="110"/>
      <c r="DDO11" s="110"/>
      <c r="DDP11" s="110"/>
      <c r="DDQ11" s="110"/>
      <c r="DDR11" s="110"/>
      <c r="DDS11" s="110"/>
      <c r="DDT11" s="110"/>
      <c r="DDU11" s="110"/>
      <c r="DDV11" s="110"/>
      <c r="DDW11" s="110"/>
      <c r="DDX11" s="110"/>
      <c r="DDY11" s="110"/>
      <c r="DDZ11" s="110"/>
      <c r="DEA11" s="110"/>
      <c r="DEB11" s="110"/>
      <c r="DEC11" s="110"/>
      <c r="DED11" s="110"/>
      <c r="DEE11" s="110"/>
      <c r="DEF11" s="110"/>
      <c r="DEG11" s="110"/>
      <c r="DEH11" s="110"/>
      <c r="DEI11" s="110"/>
      <c r="DEJ11" s="110"/>
      <c r="DEK11" s="110"/>
      <c r="DEL11" s="110"/>
      <c r="DEM11" s="110"/>
      <c r="DEN11" s="110"/>
      <c r="DEO11" s="110"/>
      <c r="DEP11" s="110"/>
      <c r="DEQ11" s="110"/>
      <c r="DER11" s="110"/>
      <c r="DES11" s="110"/>
      <c r="DET11" s="110"/>
      <c r="DEU11" s="110"/>
      <c r="DEV11" s="110"/>
      <c r="DEW11" s="110"/>
      <c r="DEX11" s="110"/>
      <c r="DEY11" s="110"/>
      <c r="DEZ11" s="110"/>
      <c r="DFA11" s="110"/>
      <c r="DFB11" s="110"/>
      <c r="DFC11" s="110"/>
      <c r="DFD11" s="110"/>
      <c r="DFE11" s="110"/>
      <c r="DFF11" s="110"/>
      <c r="DFG11" s="110"/>
      <c r="DFH11" s="110"/>
      <c r="DFI11" s="110"/>
      <c r="DFJ11" s="110"/>
      <c r="DFK11" s="110"/>
      <c r="DFL11" s="110"/>
      <c r="DFM11" s="110"/>
      <c r="DFN11" s="110"/>
      <c r="DFO11" s="110"/>
      <c r="DFP11" s="110"/>
      <c r="DFQ11" s="110"/>
      <c r="DFR11" s="110"/>
      <c r="DFS11" s="110"/>
      <c r="DFT11" s="110"/>
      <c r="DFU11" s="110"/>
      <c r="DFV11" s="110"/>
      <c r="DFW11" s="110"/>
      <c r="DFX11" s="110"/>
      <c r="DFY11" s="110"/>
      <c r="DFZ11" s="110"/>
      <c r="DGA11" s="110"/>
      <c r="DGB11" s="110"/>
      <c r="DGC11" s="110"/>
      <c r="DGD11" s="110"/>
      <c r="DGE11" s="110"/>
      <c r="DGF11" s="110"/>
      <c r="DGG11" s="110"/>
      <c r="DGH11" s="110"/>
      <c r="DGI11" s="110"/>
      <c r="DGJ11" s="110"/>
      <c r="DGK11" s="110"/>
      <c r="DGL11" s="110"/>
      <c r="DGM11" s="110"/>
      <c r="DGN11" s="110"/>
      <c r="DGO11" s="110"/>
      <c r="DGP11" s="110"/>
      <c r="DGQ11" s="110"/>
      <c r="DGR11" s="110"/>
      <c r="DGS11" s="110"/>
      <c r="DGT11" s="110"/>
      <c r="DGU11" s="110"/>
      <c r="DGV11" s="110"/>
      <c r="DGW11" s="110"/>
      <c r="DGX11" s="110"/>
      <c r="DGY11" s="110"/>
      <c r="DGZ11" s="110"/>
      <c r="DHA11" s="110"/>
      <c r="DHB11" s="110"/>
      <c r="DHC11" s="110"/>
      <c r="DHD11" s="110"/>
      <c r="DHE11" s="110"/>
      <c r="DHF11" s="110"/>
      <c r="DHG11" s="110"/>
      <c r="DHH11" s="110"/>
      <c r="DHI11" s="110"/>
      <c r="DHJ11" s="110"/>
      <c r="DHK11" s="110"/>
      <c r="DHL11" s="110"/>
      <c r="DHM11" s="110"/>
      <c r="DHN11" s="110"/>
      <c r="DHO11" s="110"/>
      <c r="DHP11" s="110"/>
      <c r="DHQ11" s="110"/>
      <c r="DHR11" s="110"/>
      <c r="DHS11" s="110"/>
      <c r="DHT11" s="110"/>
      <c r="DHU11" s="110"/>
      <c r="DHV11" s="110"/>
      <c r="DHW11" s="110"/>
      <c r="DHX11" s="110"/>
      <c r="DHY11" s="110"/>
      <c r="DHZ11" s="110"/>
      <c r="DIA11" s="110"/>
      <c r="DIB11" s="110"/>
      <c r="DIC11" s="110"/>
      <c r="DID11" s="110"/>
      <c r="DIE11" s="110"/>
      <c r="DIF11" s="110"/>
      <c r="DIG11" s="110"/>
      <c r="DIH11" s="110"/>
      <c r="DII11" s="110"/>
      <c r="DIJ11" s="110"/>
      <c r="DIK11" s="110"/>
      <c r="DIL11" s="110"/>
      <c r="DIM11" s="110"/>
      <c r="DIN11" s="110"/>
      <c r="DIO11" s="110"/>
      <c r="DIP11" s="110"/>
      <c r="DIQ11" s="110"/>
      <c r="DIR11" s="110"/>
      <c r="DIS11" s="110"/>
      <c r="DIT11" s="110"/>
      <c r="DIU11" s="110"/>
      <c r="DIV11" s="110"/>
      <c r="DIW11" s="110"/>
      <c r="DIX11" s="110"/>
      <c r="DIY11" s="110"/>
      <c r="DIZ11" s="110"/>
      <c r="DJA11" s="110"/>
      <c r="DJB11" s="110"/>
      <c r="DJC11" s="110"/>
      <c r="DJD11" s="110"/>
      <c r="DJE11" s="110"/>
      <c r="DJF11" s="110"/>
      <c r="DJG11" s="110"/>
      <c r="DJH11" s="110"/>
      <c r="DJI11" s="110"/>
      <c r="DJJ11" s="110"/>
      <c r="DJK11" s="110"/>
      <c r="DJL11" s="110"/>
      <c r="DJM11" s="110"/>
      <c r="DJN11" s="110"/>
      <c r="DJO11" s="110"/>
      <c r="DJP11" s="110"/>
      <c r="DJQ11" s="110"/>
      <c r="DJR11" s="110"/>
      <c r="DJS11" s="110"/>
      <c r="DJT11" s="110"/>
      <c r="DJU11" s="110"/>
      <c r="DJV11" s="110"/>
      <c r="DJW11" s="110"/>
      <c r="DJX11" s="110"/>
      <c r="DJY11" s="110"/>
      <c r="DJZ11" s="110"/>
      <c r="DKA11" s="110"/>
      <c r="DKB11" s="110"/>
      <c r="DKC11" s="110"/>
      <c r="DKD11" s="110"/>
      <c r="DKE11" s="110"/>
      <c r="DKF11" s="110"/>
      <c r="DKG11" s="110"/>
      <c r="DKH11" s="110"/>
      <c r="DKI11" s="110"/>
      <c r="DKJ11" s="110"/>
      <c r="DKK11" s="110"/>
      <c r="DKL11" s="110"/>
      <c r="DKM11" s="110"/>
      <c r="DKN11" s="110"/>
      <c r="DKO11" s="110"/>
      <c r="DKP11" s="110"/>
      <c r="DKQ11" s="110"/>
      <c r="DKR11" s="110"/>
      <c r="DKS11" s="110"/>
      <c r="DKT11" s="110"/>
      <c r="DKU11" s="110"/>
      <c r="DKV11" s="110"/>
      <c r="DKW11" s="110"/>
      <c r="DKX11" s="110"/>
      <c r="DKY11" s="110"/>
      <c r="DKZ11" s="110"/>
      <c r="DLA11" s="110"/>
      <c r="DLB11" s="110"/>
      <c r="DLC11" s="110"/>
      <c r="DLD11" s="110"/>
      <c r="DLE11" s="110"/>
      <c r="DLF11" s="110"/>
      <c r="DLG11" s="110"/>
      <c r="DLH11" s="110"/>
      <c r="DLI11" s="110"/>
      <c r="DLJ11" s="110"/>
      <c r="DLK11" s="110"/>
      <c r="DLL11" s="110"/>
      <c r="DLM11" s="110"/>
      <c r="DLN11" s="110"/>
      <c r="DLO11" s="110"/>
      <c r="DLP11" s="110"/>
      <c r="DLQ11" s="110"/>
      <c r="DLR11" s="110"/>
      <c r="DLS11" s="110"/>
      <c r="DLT11" s="110"/>
      <c r="DLU11" s="110"/>
      <c r="DLV11" s="110"/>
      <c r="DLW11" s="110"/>
      <c r="DLX11" s="110"/>
      <c r="DLY11" s="110"/>
      <c r="DLZ11" s="110"/>
      <c r="DMA11" s="110"/>
      <c r="DMB11" s="110"/>
      <c r="DMC11" s="110"/>
      <c r="DMD11" s="110"/>
      <c r="DME11" s="110"/>
      <c r="DMF11" s="110"/>
      <c r="DMG11" s="110"/>
      <c r="DMH11" s="110"/>
      <c r="DMI11" s="110"/>
      <c r="DMJ11" s="110"/>
      <c r="DMK11" s="110"/>
      <c r="DML11" s="110"/>
      <c r="DMM11" s="110"/>
      <c r="DMN11" s="110"/>
      <c r="DMO11" s="110"/>
      <c r="DMP11" s="110"/>
      <c r="DMQ11" s="110"/>
      <c r="DMR11" s="110"/>
      <c r="DMS11" s="110"/>
      <c r="DMT11" s="110"/>
      <c r="DMU11" s="110"/>
      <c r="DMV11" s="110"/>
      <c r="DMW11" s="110"/>
      <c r="DMX11" s="110"/>
      <c r="DMY11" s="110"/>
      <c r="DMZ11" s="110"/>
      <c r="DNA11" s="110"/>
      <c r="DNB11" s="110"/>
      <c r="DNC11" s="110"/>
      <c r="DND11" s="110"/>
      <c r="DNE11" s="110"/>
      <c r="DNF11" s="110"/>
      <c r="DNG11" s="110"/>
      <c r="DNH11" s="110"/>
      <c r="DNI11" s="110"/>
      <c r="DNJ11" s="110"/>
      <c r="DNK11" s="110"/>
      <c r="DNL11" s="110"/>
      <c r="DNM11" s="110"/>
      <c r="DNN11" s="110"/>
      <c r="DNO11" s="110"/>
      <c r="DNP11" s="110"/>
      <c r="DNQ11" s="110"/>
      <c r="DNR11" s="110"/>
      <c r="DNS11" s="110"/>
      <c r="DNT11" s="110"/>
      <c r="DNU11" s="110"/>
      <c r="DNV11" s="110"/>
      <c r="DNW11" s="110"/>
      <c r="DNX11" s="110"/>
      <c r="DNY11" s="110"/>
      <c r="DNZ11" s="110"/>
      <c r="DOA11" s="110"/>
      <c r="DOB11" s="110"/>
      <c r="DOC11" s="110"/>
      <c r="DOD11" s="110"/>
      <c r="DOE11" s="110"/>
      <c r="DOF11" s="110"/>
      <c r="DOG11" s="110"/>
      <c r="DOH11" s="110"/>
      <c r="DOI11" s="110"/>
      <c r="DOJ11" s="110"/>
      <c r="DOK11" s="110"/>
      <c r="DOL11" s="110"/>
      <c r="DOM11" s="110"/>
      <c r="DON11" s="110"/>
      <c r="DOO11" s="110"/>
      <c r="DOP11" s="110"/>
      <c r="DOQ11" s="110"/>
      <c r="DOR11" s="110"/>
      <c r="DOS11" s="110"/>
      <c r="DOT11" s="110"/>
      <c r="DOU11" s="110"/>
      <c r="DOV11" s="110"/>
      <c r="DOW11" s="110"/>
      <c r="DOX11" s="110"/>
      <c r="DOY11" s="110"/>
      <c r="DOZ11" s="110"/>
      <c r="DPA11" s="110"/>
      <c r="DPB11" s="110"/>
      <c r="DPC11" s="110"/>
      <c r="DPD11" s="110"/>
      <c r="DPE11" s="110"/>
      <c r="DPF11" s="110"/>
      <c r="DPG11" s="110"/>
      <c r="DPH11" s="110"/>
      <c r="DPI11" s="110"/>
      <c r="DPJ11" s="110"/>
      <c r="DPK11" s="110"/>
      <c r="DPL11" s="110"/>
      <c r="DPM11" s="110"/>
      <c r="DPN11" s="110"/>
      <c r="DPO11" s="110"/>
      <c r="DPP11" s="110"/>
      <c r="DPQ11" s="110"/>
      <c r="DPR11" s="110"/>
      <c r="DPS11" s="110"/>
      <c r="DPT11" s="110"/>
      <c r="DPU11" s="110"/>
      <c r="DPV11" s="110"/>
      <c r="DPW11" s="110"/>
      <c r="DPX11" s="110"/>
      <c r="DPY11" s="110"/>
      <c r="DPZ11" s="110"/>
      <c r="DQA11" s="110"/>
      <c r="DQB11" s="110"/>
      <c r="DQC11" s="110"/>
      <c r="DQD11" s="110"/>
      <c r="DQE11" s="110"/>
      <c r="DQF11" s="110"/>
      <c r="DQG11" s="110"/>
      <c r="DQH11" s="110"/>
      <c r="DQI11" s="110"/>
      <c r="DQJ11" s="110"/>
      <c r="DQK11" s="110"/>
      <c r="DQL11" s="110"/>
      <c r="DQM11" s="110"/>
      <c r="DQN11" s="110"/>
      <c r="DQO11" s="110"/>
      <c r="DQP11" s="110"/>
      <c r="DQQ11" s="110"/>
      <c r="DQR11" s="110"/>
      <c r="DQS11" s="110"/>
      <c r="DQT11" s="110"/>
      <c r="DQU11" s="110"/>
      <c r="DQV11" s="110"/>
      <c r="DQW11" s="110"/>
      <c r="DQX11" s="110"/>
      <c r="DQY11" s="110"/>
      <c r="DQZ11" s="110"/>
      <c r="DRA11" s="110"/>
      <c r="DRB11" s="110"/>
      <c r="DRC11" s="110"/>
      <c r="DRD11" s="110"/>
      <c r="DRE11" s="110"/>
      <c r="DRF11" s="110"/>
      <c r="DRG11" s="110"/>
      <c r="DRH11" s="110"/>
      <c r="DRI11" s="110"/>
      <c r="DRJ11" s="110"/>
      <c r="DRK11" s="110"/>
      <c r="DRL11" s="110"/>
      <c r="DRM11" s="110"/>
      <c r="DRN11" s="110"/>
      <c r="DRO11" s="110"/>
      <c r="DRP11" s="110"/>
      <c r="DRQ11" s="110"/>
      <c r="DRR11" s="110"/>
      <c r="DRS11" s="110"/>
      <c r="DRT11" s="110"/>
      <c r="DRU11" s="110"/>
      <c r="DRV11" s="110"/>
      <c r="DRW11" s="110"/>
      <c r="DRX11" s="110"/>
      <c r="DRY11" s="110"/>
      <c r="DRZ11" s="110"/>
      <c r="DSA11" s="110"/>
      <c r="DSB11" s="110"/>
      <c r="DSC11" s="110"/>
      <c r="DSD11" s="110"/>
      <c r="DSE11" s="110"/>
      <c r="DSF11" s="110"/>
      <c r="DSG11" s="110"/>
      <c r="DSH11" s="110"/>
      <c r="DSI11" s="110"/>
      <c r="DSJ11" s="110"/>
      <c r="DSK11" s="110"/>
      <c r="DSL11" s="110"/>
      <c r="DSM11" s="110"/>
      <c r="DSN11" s="110"/>
      <c r="DSO11" s="110"/>
      <c r="DSP11" s="110"/>
      <c r="DSQ11" s="110"/>
      <c r="DSR11" s="110"/>
      <c r="DSS11" s="110"/>
      <c r="DST11" s="110"/>
      <c r="DSU11" s="110"/>
      <c r="DSV11" s="110"/>
      <c r="DSW11" s="110"/>
      <c r="DSX11" s="110"/>
      <c r="DSY11" s="110"/>
      <c r="DSZ11" s="110"/>
      <c r="DTA11" s="110"/>
      <c r="DTB11" s="110"/>
      <c r="DTC11" s="110"/>
      <c r="DTD11" s="110"/>
      <c r="DTE11" s="110"/>
      <c r="DTF11" s="110"/>
      <c r="DTG11" s="110"/>
      <c r="DTH11" s="110"/>
      <c r="DTI11" s="110"/>
      <c r="DTJ11" s="110"/>
      <c r="DTK11" s="110"/>
      <c r="DTL11" s="110"/>
      <c r="DTM11" s="110"/>
      <c r="DTN11" s="110"/>
      <c r="DTO11" s="110"/>
      <c r="DTP11" s="110"/>
      <c r="DTQ11" s="110"/>
      <c r="DTR11" s="110"/>
      <c r="DTS11" s="110"/>
      <c r="DTT11" s="110"/>
      <c r="DTU11" s="110"/>
      <c r="DTV11" s="110"/>
      <c r="DTW11" s="110"/>
      <c r="DTX11" s="110"/>
      <c r="DTY11" s="110"/>
      <c r="DTZ11" s="110"/>
      <c r="DUA11" s="110"/>
      <c r="DUB11" s="110"/>
      <c r="DUC11" s="110"/>
      <c r="DUD11" s="110"/>
      <c r="DUE11" s="110"/>
      <c r="DUF11" s="110"/>
      <c r="DUG11" s="110"/>
      <c r="DUH11" s="110"/>
      <c r="DUI11" s="110"/>
      <c r="DUJ11" s="110"/>
      <c r="DUK11" s="110"/>
      <c r="DUL11" s="110"/>
      <c r="DUM11" s="110"/>
      <c r="DUN11" s="110"/>
      <c r="DUO11" s="110"/>
      <c r="DUP11" s="110"/>
      <c r="DUQ11" s="110"/>
      <c r="DUR11" s="110"/>
      <c r="DUS11" s="110"/>
      <c r="DUT11" s="110"/>
      <c r="DUU11" s="110"/>
      <c r="DUV11" s="110"/>
      <c r="DUW11" s="110"/>
      <c r="DUX11" s="110"/>
      <c r="DUY11" s="110"/>
      <c r="DUZ11" s="110"/>
      <c r="DVA11" s="110"/>
      <c r="DVB11" s="110"/>
      <c r="DVC11" s="110"/>
      <c r="DVD11" s="110"/>
      <c r="DVE11" s="110"/>
      <c r="DVF11" s="110"/>
      <c r="DVG11" s="110"/>
      <c r="DVH11" s="110"/>
      <c r="DVI11" s="110"/>
      <c r="DVJ11" s="110"/>
      <c r="DVK11" s="110"/>
      <c r="DVL11" s="110"/>
      <c r="DVM11" s="110"/>
      <c r="DVN11" s="110"/>
      <c r="DVO11" s="110"/>
      <c r="DVP11" s="110"/>
      <c r="DVQ11" s="110"/>
      <c r="DVR11" s="110"/>
      <c r="DVS11" s="110"/>
      <c r="DVT11" s="110"/>
      <c r="DVU11" s="110"/>
      <c r="DVV11" s="110"/>
      <c r="DVW11" s="110"/>
      <c r="DVX11" s="110"/>
      <c r="DVY11" s="110"/>
      <c r="DVZ11" s="110"/>
      <c r="DWA11" s="110"/>
      <c r="DWB11" s="110"/>
      <c r="DWC11" s="110"/>
      <c r="DWD11" s="110"/>
      <c r="DWE11" s="110"/>
      <c r="DWF11" s="110"/>
      <c r="DWG11" s="110"/>
      <c r="DWH11" s="110"/>
      <c r="DWI11" s="110"/>
      <c r="DWJ11" s="110"/>
      <c r="DWK11" s="110"/>
      <c r="DWL11" s="110"/>
      <c r="DWM11" s="110"/>
      <c r="DWN11" s="110"/>
      <c r="DWO11" s="110"/>
      <c r="DWP11" s="110"/>
      <c r="DWQ11" s="110"/>
      <c r="DWR11" s="110"/>
      <c r="DWS11" s="110"/>
      <c r="DWT11" s="110"/>
      <c r="DWU11" s="110"/>
      <c r="DWV11" s="110"/>
      <c r="DWW11" s="110"/>
      <c r="DWX11" s="110"/>
      <c r="DWY11" s="110"/>
      <c r="DWZ11" s="110"/>
      <c r="DXA11" s="110"/>
      <c r="DXB11" s="110"/>
      <c r="DXC11" s="110"/>
      <c r="DXD11" s="110"/>
      <c r="DXE11" s="110"/>
      <c r="DXF11" s="110"/>
      <c r="DXG11" s="110"/>
      <c r="DXH11" s="110"/>
      <c r="DXI11" s="110"/>
      <c r="DXJ11" s="110"/>
      <c r="DXK11" s="110"/>
      <c r="DXL11" s="110"/>
      <c r="DXM11" s="110"/>
      <c r="DXN11" s="110"/>
      <c r="DXO11" s="110"/>
      <c r="DXP11" s="110"/>
      <c r="DXQ11" s="110"/>
      <c r="DXR11" s="110"/>
      <c r="DXS11" s="110"/>
      <c r="DXT11" s="110"/>
      <c r="DXU11" s="110"/>
      <c r="DXV11" s="110"/>
      <c r="DXW11" s="110"/>
      <c r="DXX11" s="110"/>
      <c r="DXY11" s="110"/>
      <c r="DXZ11" s="110"/>
      <c r="DYA11" s="110"/>
      <c r="DYB11" s="110"/>
      <c r="DYC11" s="110"/>
      <c r="DYD11" s="110"/>
      <c r="DYE11" s="110"/>
      <c r="DYF11" s="110"/>
      <c r="DYG11" s="110"/>
      <c r="DYH11" s="110"/>
      <c r="DYI11" s="110"/>
      <c r="DYJ11" s="110"/>
      <c r="DYK11" s="110"/>
      <c r="DYL11" s="110"/>
      <c r="DYM11" s="110"/>
      <c r="DYN11" s="110"/>
      <c r="DYO11" s="110"/>
      <c r="DYP11" s="110"/>
      <c r="DYQ11" s="110"/>
      <c r="DYR11" s="110"/>
      <c r="DYS11" s="110"/>
      <c r="DYT11" s="110"/>
      <c r="DYU11" s="110"/>
      <c r="DYV11" s="110"/>
      <c r="DYW11" s="110"/>
      <c r="DYX11" s="110"/>
      <c r="DYY11" s="110"/>
      <c r="DYZ11" s="110"/>
      <c r="DZA11" s="110"/>
      <c r="DZB11" s="110"/>
      <c r="DZC11" s="110"/>
      <c r="DZD11" s="110"/>
      <c r="DZE11" s="110"/>
      <c r="DZF11" s="110"/>
      <c r="DZG11" s="110"/>
      <c r="DZH11" s="110"/>
      <c r="DZI11" s="110"/>
      <c r="DZJ11" s="110"/>
      <c r="DZK11" s="110"/>
      <c r="DZL11" s="110"/>
      <c r="DZM11" s="110"/>
      <c r="DZN11" s="110"/>
      <c r="DZO11" s="110"/>
      <c r="DZP11" s="110"/>
      <c r="DZQ11" s="110"/>
      <c r="DZR11" s="110"/>
      <c r="DZS11" s="110"/>
      <c r="DZT11" s="110"/>
      <c r="DZU11" s="110"/>
      <c r="DZV11" s="110"/>
      <c r="DZW11" s="110"/>
      <c r="DZX11" s="110"/>
      <c r="DZY11" s="110"/>
      <c r="DZZ11" s="110"/>
      <c r="EAA11" s="110"/>
      <c r="EAB11" s="110"/>
      <c r="EAC11" s="110"/>
      <c r="EAD11" s="110"/>
      <c r="EAE11" s="110"/>
      <c r="EAF11" s="110"/>
      <c r="EAG11" s="110"/>
      <c r="EAH11" s="110"/>
      <c r="EAI11" s="110"/>
      <c r="EAJ11" s="110"/>
      <c r="EAK11" s="110"/>
      <c r="EAL11" s="110"/>
      <c r="EAM11" s="110"/>
      <c r="EAN11" s="110"/>
      <c r="EAO11" s="110"/>
      <c r="EAP11" s="110"/>
      <c r="EAQ11" s="110"/>
      <c r="EAR11" s="110"/>
      <c r="EAS11" s="110"/>
      <c r="EAT11" s="110"/>
      <c r="EAU11" s="110"/>
      <c r="EAV11" s="110"/>
      <c r="EAW11" s="110"/>
      <c r="EAX11" s="110"/>
      <c r="EAY11" s="110"/>
      <c r="EAZ11" s="110"/>
      <c r="EBA11" s="110"/>
      <c r="EBB11" s="110"/>
      <c r="EBC11" s="110"/>
      <c r="EBD11" s="110"/>
      <c r="EBE11" s="110"/>
      <c r="EBF11" s="110"/>
      <c r="EBG11" s="110"/>
      <c r="EBH11" s="110"/>
      <c r="EBI11" s="110"/>
      <c r="EBJ11" s="110"/>
      <c r="EBK11" s="110"/>
      <c r="EBL11" s="110"/>
      <c r="EBM11" s="110"/>
      <c r="EBN11" s="110"/>
      <c r="EBO11" s="110"/>
      <c r="EBP11" s="110"/>
      <c r="EBQ11" s="110"/>
      <c r="EBR11" s="110"/>
      <c r="EBS11" s="110"/>
      <c r="EBT11" s="110"/>
      <c r="EBU11" s="110"/>
      <c r="EBV11" s="110"/>
      <c r="EBW11" s="110"/>
      <c r="EBX11" s="110"/>
      <c r="EBY11" s="110"/>
      <c r="EBZ11" s="110"/>
      <c r="ECA11" s="110"/>
      <c r="ECB11" s="110"/>
      <c r="ECC11" s="110"/>
      <c r="ECD11" s="110"/>
      <c r="ECE11" s="110"/>
      <c r="ECF11" s="110"/>
      <c r="ECG11" s="110"/>
      <c r="ECH11" s="110"/>
      <c r="ECI11" s="110"/>
      <c r="ECJ11" s="110"/>
      <c r="ECK11" s="110"/>
      <c r="ECL11" s="110"/>
      <c r="ECM11" s="110"/>
      <c r="ECN11" s="110"/>
      <c r="ECO11" s="110"/>
      <c r="ECP11" s="110"/>
      <c r="ECQ11" s="110"/>
      <c r="ECR11" s="110"/>
      <c r="ECS11" s="110"/>
      <c r="ECT11" s="110"/>
      <c r="ECU11" s="110"/>
      <c r="ECV11" s="110"/>
      <c r="ECW11" s="110"/>
      <c r="ECX11" s="110"/>
      <c r="ECY11" s="110"/>
      <c r="ECZ11" s="110"/>
      <c r="EDA11" s="110"/>
      <c r="EDB11" s="110"/>
      <c r="EDC11" s="110"/>
      <c r="EDD11" s="110"/>
      <c r="EDE11" s="110"/>
      <c r="EDF11" s="110"/>
      <c r="EDG11" s="110"/>
      <c r="EDH11" s="110"/>
      <c r="EDI11" s="110"/>
      <c r="EDJ11" s="110"/>
      <c r="EDK11" s="110"/>
      <c r="EDL11" s="110"/>
      <c r="EDM11" s="110"/>
      <c r="EDN11" s="110"/>
      <c r="EDO11" s="110"/>
      <c r="EDP11" s="110"/>
      <c r="EDQ11" s="110"/>
      <c r="EDR11" s="110"/>
      <c r="EDS11" s="110"/>
      <c r="EDT11" s="110"/>
      <c r="EDU11" s="110"/>
      <c r="EDV11" s="110"/>
      <c r="EDW11" s="110"/>
      <c r="EDX11" s="110"/>
      <c r="EDY11" s="110"/>
      <c r="EDZ11" s="110"/>
      <c r="EEA11" s="110"/>
      <c r="EEB11" s="110"/>
      <c r="EEC11" s="110"/>
      <c r="EED11" s="110"/>
      <c r="EEE11" s="110"/>
      <c r="EEF11" s="110"/>
      <c r="EEG11" s="110"/>
      <c r="EEH11" s="110"/>
      <c r="EEI11" s="110"/>
      <c r="EEJ11" s="110"/>
      <c r="EEK11" s="110"/>
      <c r="EEL11" s="110"/>
      <c r="EEM11" s="110"/>
      <c r="EEN11" s="110"/>
      <c r="EEO11" s="110"/>
      <c r="EEP11" s="110"/>
      <c r="EEQ11" s="110"/>
      <c r="EER11" s="110"/>
      <c r="EES11" s="110"/>
      <c r="EET11" s="110"/>
      <c r="EEU11" s="110"/>
      <c r="EEV11" s="110"/>
      <c r="EEW11" s="110"/>
      <c r="EEX11" s="110"/>
      <c r="EEY11" s="110"/>
      <c r="EEZ11" s="110"/>
      <c r="EFA11" s="110"/>
      <c r="EFB11" s="110"/>
      <c r="EFC11" s="110"/>
      <c r="EFD11" s="110"/>
      <c r="EFE11" s="110"/>
      <c r="EFF11" s="110"/>
      <c r="EFG11" s="110"/>
      <c r="EFH11" s="110"/>
      <c r="EFI11" s="110"/>
      <c r="EFJ11" s="110"/>
      <c r="EFK11" s="110"/>
      <c r="EFL11" s="110"/>
      <c r="EFM11" s="110"/>
      <c r="EFN11" s="110"/>
      <c r="EFO11" s="110"/>
      <c r="EFP11" s="110"/>
      <c r="EFQ11" s="110"/>
      <c r="EFR11" s="110"/>
      <c r="EFS11" s="110"/>
      <c r="EFT11" s="110"/>
      <c r="EFU11" s="110"/>
      <c r="EFV11" s="110"/>
      <c r="EFW11" s="110"/>
      <c r="EFX11" s="110"/>
      <c r="EFY11" s="110"/>
      <c r="EFZ11" s="110"/>
      <c r="EGA11" s="110"/>
      <c r="EGB11" s="110"/>
      <c r="EGC11" s="110"/>
      <c r="EGD11" s="110"/>
      <c r="EGE11" s="110"/>
      <c r="EGF11" s="110"/>
      <c r="EGG11" s="110"/>
      <c r="EGH11" s="110"/>
      <c r="EGI11" s="110"/>
      <c r="EGJ11" s="110"/>
      <c r="EGK11" s="110"/>
      <c r="EGL11" s="110"/>
      <c r="EGM11" s="110"/>
      <c r="EGN11" s="110"/>
      <c r="EGO11" s="110"/>
      <c r="EGP11" s="110"/>
      <c r="EGQ11" s="110"/>
      <c r="EGR11" s="110"/>
      <c r="EGS11" s="110"/>
      <c r="EGT11" s="110"/>
      <c r="EGU11" s="110"/>
      <c r="EGV11" s="110"/>
      <c r="EGW11" s="110"/>
      <c r="EGX11" s="110"/>
      <c r="EGY11" s="110"/>
      <c r="EGZ11" s="110"/>
      <c r="EHA11" s="110"/>
      <c r="EHB11" s="110"/>
      <c r="EHC11" s="110"/>
      <c r="EHD11" s="110"/>
      <c r="EHE11" s="110"/>
      <c r="EHF11" s="110"/>
      <c r="EHG11" s="110"/>
      <c r="EHH11" s="110"/>
      <c r="EHI11" s="110"/>
      <c r="EHJ11" s="110"/>
      <c r="EHK11" s="110"/>
      <c r="EHL11" s="110"/>
      <c r="EHM11" s="110"/>
      <c r="EHN11" s="110"/>
      <c r="EHO11" s="110"/>
      <c r="EHP11" s="110"/>
      <c r="EHQ11" s="110"/>
      <c r="EHR11" s="110"/>
      <c r="EHS11" s="110"/>
      <c r="EHT11" s="110"/>
      <c r="EHU11" s="110"/>
      <c r="EHV11" s="110"/>
      <c r="EHW11" s="110"/>
      <c r="EHX11" s="110"/>
      <c r="EHY11" s="110"/>
      <c r="EHZ11" s="110"/>
      <c r="EIA11" s="110"/>
      <c r="EIB11" s="110"/>
      <c r="EIC11" s="110"/>
      <c r="EID11" s="110"/>
      <c r="EIE11" s="110"/>
      <c r="EIF11" s="110"/>
      <c r="EIG11" s="110"/>
      <c r="EIH11" s="110"/>
      <c r="EII11" s="110"/>
      <c r="EIJ11" s="110"/>
      <c r="EIK11" s="110"/>
      <c r="EIL11" s="110"/>
      <c r="EIM11" s="110"/>
      <c r="EIN11" s="110"/>
      <c r="EIO11" s="110"/>
      <c r="EIP11" s="110"/>
      <c r="EIQ11" s="110"/>
      <c r="EIR11" s="110"/>
      <c r="EIS11" s="110"/>
      <c r="EIT11" s="110"/>
      <c r="EIU11" s="110"/>
      <c r="EIV11" s="110"/>
      <c r="EIW11" s="110"/>
      <c r="EIX11" s="110"/>
      <c r="EIY11" s="110"/>
      <c r="EIZ11" s="110"/>
      <c r="EJA11" s="110"/>
      <c r="EJB11" s="110"/>
      <c r="EJC11" s="110"/>
      <c r="EJD11" s="110"/>
      <c r="EJE11" s="110"/>
      <c r="EJF11" s="110"/>
      <c r="EJG11" s="110"/>
      <c r="EJH11" s="110"/>
      <c r="EJI11" s="110"/>
      <c r="EJJ11" s="110"/>
      <c r="EJK11" s="110"/>
      <c r="EJL11" s="110"/>
      <c r="EJM11" s="110"/>
      <c r="EJN11" s="110"/>
      <c r="EJO11" s="110"/>
      <c r="EJP11" s="110"/>
      <c r="EJQ11" s="110"/>
      <c r="EJR11" s="110"/>
      <c r="EJS11" s="110"/>
      <c r="EJT11" s="110"/>
      <c r="EJU11" s="110"/>
      <c r="EJV11" s="110"/>
      <c r="EJW11" s="110"/>
      <c r="EJX11" s="110"/>
      <c r="EJY11" s="110"/>
      <c r="EJZ11" s="110"/>
      <c r="EKA11" s="110"/>
      <c r="EKB11" s="110"/>
      <c r="EKC11" s="110"/>
      <c r="EKD11" s="110"/>
      <c r="EKE11" s="110"/>
      <c r="EKF11" s="110"/>
      <c r="EKG11" s="110"/>
      <c r="EKH11" s="110"/>
      <c r="EKI11" s="110"/>
      <c r="EKJ11" s="110"/>
      <c r="EKK11" s="110"/>
      <c r="EKL11" s="110"/>
      <c r="EKM11" s="110"/>
      <c r="EKN11" s="110"/>
      <c r="EKO11" s="110"/>
      <c r="EKP11" s="110"/>
      <c r="EKQ11" s="110"/>
      <c r="EKR11" s="110"/>
      <c r="EKS11" s="110"/>
      <c r="EKT11" s="110"/>
      <c r="EKU11" s="110"/>
      <c r="EKV11" s="110"/>
      <c r="EKW11" s="110"/>
      <c r="EKX11" s="110"/>
      <c r="EKY11" s="110"/>
      <c r="EKZ11" s="110"/>
      <c r="ELA11" s="110"/>
      <c r="ELB11" s="110"/>
      <c r="ELC11" s="110"/>
      <c r="ELD11" s="110"/>
      <c r="ELE11" s="110"/>
      <c r="ELF11" s="110"/>
      <c r="ELG11" s="110"/>
      <c r="ELH11" s="110"/>
      <c r="ELI11" s="110"/>
      <c r="ELJ11" s="110"/>
      <c r="ELK11" s="110"/>
      <c r="ELL11" s="110"/>
      <c r="ELM11" s="110"/>
      <c r="ELN11" s="110"/>
      <c r="ELO11" s="110"/>
      <c r="ELP11" s="110"/>
      <c r="ELQ11" s="110"/>
      <c r="ELR11" s="110"/>
      <c r="ELS11" s="110"/>
      <c r="ELT11" s="110"/>
      <c r="ELU11" s="110"/>
      <c r="ELV11" s="110"/>
      <c r="ELW11" s="110"/>
      <c r="ELX11" s="110"/>
      <c r="ELY11" s="110"/>
      <c r="ELZ11" s="110"/>
      <c r="EMA11" s="110"/>
      <c r="EMB11" s="110"/>
      <c r="EMC11" s="110"/>
      <c r="EMD11" s="110"/>
      <c r="EME11" s="110"/>
      <c r="EMF11" s="110"/>
      <c r="EMG11" s="110"/>
      <c r="EMH11" s="110"/>
      <c r="EMI11" s="110"/>
      <c r="EMJ11" s="110"/>
      <c r="EMK11" s="110"/>
      <c r="EML11" s="110"/>
      <c r="EMM11" s="110"/>
      <c r="EMN11" s="110"/>
      <c r="EMO11" s="110"/>
      <c r="EMP11" s="110"/>
      <c r="EMQ11" s="110"/>
      <c r="EMR11" s="110"/>
      <c r="EMS11" s="110"/>
      <c r="EMT11" s="110"/>
      <c r="EMU11" s="110"/>
      <c r="EMV11" s="110"/>
      <c r="EMW11" s="110"/>
      <c r="EMX11" s="110"/>
      <c r="EMY11" s="110"/>
      <c r="EMZ11" s="110"/>
      <c r="ENA11" s="110"/>
      <c r="ENB11" s="110"/>
      <c r="ENC11" s="110"/>
      <c r="END11" s="110"/>
      <c r="ENE11" s="110"/>
      <c r="ENF11" s="110"/>
      <c r="ENG11" s="110"/>
      <c r="ENH11" s="110"/>
      <c r="ENI11" s="110"/>
      <c r="ENJ11" s="110"/>
      <c r="ENK11" s="110"/>
      <c r="ENL11" s="110"/>
      <c r="ENM11" s="110"/>
      <c r="ENN11" s="110"/>
      <c r="ENO11" s="110"/>
      <c r="ENP11" s="110"/>
      <c r="ENQ11" s="110"/>
      <c r="ENR11" s="110"/>
      <c r="ENS11" s="110"/>
      <c r="ENT11" s="110"/>
      <c r="ENU11" s="110"/>
      <c r="ENV11" s="110"/>
      <c r="ENW11" s="110"/>
      <c r="ENX11" s="110"/>
      <c r="ENY11" s="110"/>
      <c r="ENZ11" s="110"/>
      <c r="EOA11" s="110"/>
      <c r="EOB11" s="110"/>
      <c r="EOC11" s="110"/>
      <c r="EOD11" s="110"/>
      <c r="EOE11" s="110"/>
      <c r="EOF11" s="110"/>
      <c r="EOG11" s="110"/>
      <c r="EOH11" s="110"/>
      <c r="EOI11" s="110"/>
      <c r="EOJ11" s="110"/>
      <c r="EOK11" s="110"/>
      <c r="EOL11" s="110"/>
      <c r="EOM11" s="110"/>
      <c r="EON11" s="110"/>
      <c r="EOO11" s="110"/>
      <c r="EOP11" s="110"/>
      <c r="EOQ11" s="110"/>
      <c r="EOR11" s="110"/>
      <c r="EOS11" s="110"/>
      <c r="EOT11" s="110"/>
      <c r="EOU11" s="110"/>
      <c r="EOV11" s="110"/>
      <c r="EOW11" s="110"/>
      <c r="EOX11" s="110"/>
      <c r="EOY11" s="110"/>
      <c r="EOZ11" s="110"/>
      <c r="EPA11" s="110"/>
      <c r="EPB11" s="110"/>
      <c r="EPC11" s="110"/>
      <c r="EPD11" s="110"/>
      <c r="EPE11" s="110"/>
      <c r="EPF11" s="110"/>
      <c r="EPG11" s="110"/>
      <c r="EPH11" s="110"/>
      <c r="EPI11" s="110"/>
      <c r="EPJ11" s="110"/>
      <c r="EPK11" s="110"/>
      <c r="EPL11" s="110"/>
      <c r="EPM11" s="110"/>
      <c r="EPN11" s="110"/>
      <c r="EPO11" s="110"/>
      <c r="EPP11" s="110"/>
      <c r="EPQ11" s="110"/>
      <c r="EPR11" s="110"/>
      <c r="EPS11" s="110"/>
      <c r="EPT11" s="110"/>
      <c r="EPU11" s="110"/>
      <c r="EPV11" s="110"/>
      <c r="EPW11" s="110"/>
      <c r="EPX11" s="110"/>
      <c r="EPY11" s="110"/>
      <c r="EPZ11" s="110"/>
      <c r="EQA11" s="110"/>
      <c r="EQB11" s="110"/>
      <c r="EQC11" s="110"/>
      <c r="EQD11" s="110"/>
      <c r="EQE11" s="110"/>
      <c r="EQF11" s="110"/>
      <c r="EQG11" s="110"/>
      <c r="EQH11" s="110"/>
      <c r="EQI11" s="110"/>
      <c r="EQJ11" s="110"/>
      <c r="EQK11" s="110"/>
      <c r="EQL11" s="110"/>
      <c r="EQM11" s="110"/>
      <c r="EQN11" s="110"/>
      <c r="EQO11" s="110"/>
      <c r="EQP11" s="110"/>
      <c r="EQQ11" s="110"/>
      <c r="EQR11" s="110"/>
      <c r="EQS11" s="110"/>
      <c r="EQT11" s="110"/>
      <c r="EQU11" s="110"/>
      <c r="EQV11" s="110"/>
      <c r="EQW11" s="110"/>
      <c r="EQX11" s="110"/>
      <c r="EQY11" s="110"/>
      <c r="EQZ11" s="110"/>
      <c r="ERA11" s="110"/>
      <c r="ERB11" s="110"/>
      <c r="ERC11" s="110"/>
      <c r="ERD11" s="110"/>
      <c r="ERE11" s="110"/>
      <c r="ERF11" s="110"/>
      <c r="ERG11" s="110"/>
      <c r="ERH11" s="110"/>
      <c r="ERI11" s="110"/>
      <c r="ERJ11" s="110"/>
      <c r="ERK11" s="110"/>
      <c r="ERL11" s="110"/>
      <c r="ERM11" s="110"/>
      <c r="ERN11" s="110"/>
      <c r="ERO11" s="110"/>
      <c r="ERP11" s="110"/>
      <c r="ERQ11" s="110"/>
      <c r="ERR11" s="110"/>
      <c r="ERS11" s="110"/>
      <c r="ERT11" s="110"/>
      <c r="ERU11" s="110"/>
      <c r="ERV11" s="110"/>
      <c r="ERW11" s="110"/>
      <c r="ERX11" s="110"/>
      <c r="ERY11" s="110"/>
      <c r="ERZ11" s="110"/>
      <c r="ESA11" s="110"/>
      <c r="ESB11" s="110"/>
      <c r="ESC11" s="110"/>
      <c r="ESD11" s="110"/>
      <c r="ESE11" s="110"/>
      <c r="ESF11" s="110"/>
      <c r="ESG11" s="110"/>
      <c r="ESH11" s="110"/>
      <c r="ESI11" s="110"/>
      <c r="ESJ11" s="110"/>
      <c r="ESK11" s="110"/>
      <c r="ESL11" s="110"/>
      <c r="ESM11" s="110"/>
      <c r="ESN11" s="110"/>
      <c r="ESO11" s="110"/>
      <c r="ESP11" s="110"/>
      <c r="ESQ11" s="110"/>
      <c r="ESR11" s="110"/>
      <c r="ESS11" s="110"/>
      <c r="EST11" s="110"/>
      <c r="ESU11" s="110"/>
      <c r="ESV11" s="110"/>
      <c r="ESW11" s="110"/>
      <c r="ESX11" s="110"/>
      <c r="ESY11" s="110"/>
      <c r="ESZ11" s="110"/>
      <c r="ETA11" s="110"/>
      <c r="ETB11" s="110"/>
      <c r="ETC11" s="110"/>
      <c r="ETD11" s="110"/>
      <c r="ETE11" s="110"/>
      <c r="ETF11" s="110"/>
      <c r="ETG11" s="110"/>
      <c r="ETH11" s="110"/>
      <c r="ETI11" s="110"/>
      <c r="ETJ11" s="110"/>
      <c r="ETK11" s="110"/>
      <c r="ETL11" s="110"/>
      <c r="ETM11" s="110"/>
      <c r="ETN11" s="110"/>
      <c r="ETO11" s="110"/>
      <c r="ETP11" s="110"/>
      <c r="ETQ11" s="110"/>
      <c r="ETR11" s="110"/>
      <c r="ETS11" s="110"/>
      <c r="ETT11" s="110"/>
      <c r="ETU11" s="110"/>
      <c r="ETV11" s="110"/>
      <c r="ETW11" s="110"/>
      <c r="ETX11" s="110"/>
      <c r="ETY11" s="110"/>
      <c r="ETZ11" s="110"/>
      <c r="EUA11" s="110"/>
      <c r="EUB11" s="110"/>
      <c r="EUC11" s="110"/>
      <c r="EUD11" s="110"/>
      <c r="EUE11" s="110"/>
      <c r="EUF11" s="110"/>
      <c r="EUG11" s="110"/>
      <c r="EUH11" s="110"/>
      <c r="EUI11" s="110"/>
      <c r="EUJ11" s="110"/>
      <c r="EUK11" s="110"/>
      <c r="EUL11" s="110"/>
      <c r="EUM11" s="110"/>
      <c r="EUN11" s="110"/>
      <c r="EUO11" s="110"/>
      <c r="EUP11" s="110"/>
      <c r="EUQ11" s="110"/>
      <c r="EUR11" s="110"/>
      <c r="EUS11" s="110"/>
      <c r="EUT11" s="110"/>
      <c r="EUU11" s="110"/>
      <c r="EUV11" s="110"/>
      <c r="EUW11" s="110"/>
      <c r="EUX11" s="110"/>
      <c r="EUY11" s="110"/>
      <c r="EUZ11" s="110"/>
      <c r="EVA11" s="110"/>
      <c r="EVB11" s="110"/>
      <c r="EVC11" s="110"/>
      <c r="EVD11" s="110"/>
      <c r="EVE11" s="110"/>
      <c r="EVF11" s="110"/>
      <c r="EVG11" s="110"/>
      <c r="EVH11" s="110"/>
      <c r="EVI11" s="110"/>
      <c r="EVJ11" s="110"/>
      <c r="EVK11" s="110"/>
      <c r="EVL11" s="110"/>
      <c r="EVM11" s="110"/>
      <c r="EVN11" s="110"/>
      <c r="EVO11" s="110"/>
      <c r="EVP11" s="110"/>
      <c r="EVQ11" s="110"/>
      <c r="EVR11" s="110"/>
      <c r="EVS11" s="110"/>
      <c r="EVT11" s="110"/>
      <c r="EVU11" s="110"/>
      <c r="EVV11" s="110"/>
      <c r="EVW11" s="110"/>
      <c r="EVX11" s="110"/>
      <c r="EVY11" s="110"/>
      <c r="EVZ11" s="110"/>
      <c r="EWA11" s="110"/>
      <c r="EWB11" s="110"/>
      <c r="EWC11" s="110"/>
      <c r="EWD11" s="110"/>
      <c r="EWE11" s="110"/>
      <c r="EWF11" s="110"/>
      <c r="EWG11" s="110"/>
      <c r="EWH11" s="110"/>
      <c r="EWI11" s="110"/>
      <c r="EWJ11" s="110"/>
      <c r="EWK11" s="110"/>
      <c r="EWL11" s="110"/>
      <c r="EWM11" s="110"/>
      <c r="EWN11" s="110"/>
      <c r="EWO11" s="110"/>
      <c r="EWP11" s="110"/>
      <c r="EWQ11" s="110"/>
      <c r="EWR11" s="110"/>
      <c r="EWS11" s="110"/>
      <c r="EWT11" s="110"/>
      <c r="EWU11" s="110"/>
      <c r="EWV11" s="110"/>
      <c r="EWW11" s="110"/>
      <c r="EWX11" s="110"/>
      <c r="EWY11" s="110"/>
      <c r="EWZ11" s="110"/>
      <c r="EXA11" s="110"/>
      <c r="EXB11" s="110"/>
      <c r="EXC11" s="110"/>
      <c r="EXD11" s="110"/>
      <c r="EXE11" s="110"/>
      <c r="EXF11" s="110"/>
      <c r="EXG11" s="110"/>
      <c r="EXH11" s="110"/>
      <c r="EXI11" s="110"/>
      <c r="EXJ11" s="110"/>
      <c r="EXK11" s="110"/>
      <c r="EXL11" s="110"/>
      <c r="EXM11" s="110"/>
      <c r="EXN11" s="110"/>
      <c r="EXO11" s="110"/>
      <c r="EXP11" s="110"/>
      <c r="EXQ11" s="110"/>
      <c r="EXR11" s="110"/>
      <c r="EXS11" s="110"/>
      <c r="EXT11" s="110"/>
      <c r="EXU11" s="110"/>
      <c r="EXV11" s="110"/>
      <c r="EXW11" s="110"/>
      <c r="EXX11" s="110"/>
      <c r="EXY11" s="110"/>
      <c r="EXZ11" s="110"/>
      <c r="EYA11" s="110"/>
      <c r="EYB11" s="110"/>
      <c r="EYC11" s="110"/>
      <c r="EYD11" s="110"/>
      <c r="EYE11" s="110"/>
      <c r="EYF11" s="110"/>
      <c r="EYG11" s="110"/>
      <c r="EYH11" s="110"/>
      <c r="EYI11" s="110"/>
      <c r="EYJ11" s="110"/>
      <c r="EYK11" s="110"/>
      <c r="EYL11" s="110"/>
      <c r="EYM11" s="110"/>
      <c r="EYN11" s="110"/>
      <c r="EYO11" s="110"/>
      <c r="EYP11" s="110"/>
      <c r="EYQ11" s="110"/>
      <c r="EYR11" s="110"/>
      <c r="EYS11" s="110"/>
      <c r="EYT11" s="110"/>
      <c r="EYU11" s="110"/>
      <c r="EYV11" s="110"/>
      <c r="EYW11" s="110"/>
      <c r="EYX11" s="110"/>
      <c r="EYY11" s="110"/>
      <c r="EYZ11" s="110"/>
      <c r="EZA11" s="110"/>
      <c r="EZB11" s="110"/>
      <c r="EZC11" s="110"/>
      <c r="EZD11" s="110"/>
      <c r="EZE11" s="110"/>
      <c r="EZF11" s="110"/>
      <c r="EZG11" s="110"/>
      <c r="EZH11" s="110"/>
      <c r="EZI11" s="110"/>
      <c r="EZJ11" s="110"/>
      <c r="EZK11" s="110"/>
      <c r="EZL11" s="110"/>
      <c r="EZM11" s="110"/>
      <c r="EZN11" s="110"/>
      <c r="EZO11" s="110"/>
      <c r="EZP11" s="110"/>
      <c r="EZQ11" s="110"/>
      <c r="EZR11" s="110"/>
      <c r="EZS11" s="110"/>
      <c r="EZT11" s="110"/>
      <c r="EZU11" s="110"/>
      <c r="EZV11" s="110"/>
      <c r="EZW11" s="110"/>
      <c r="EZX11" s="110"/>
      <c r="EZY11" s="110"/>
      <c r="EZZ11" s="110"/>
      <c r="FAA11" s="110"/>
      <c r="FAB11" s="110"/>
      <c r="FAC11" s="110"/>
      <c r="FAD11" s="110"/>
      <c r="FAE11" s="110"/>
      <c r="FAF11" s="110"/>
      <c r="FAG11" s="110"/>
      <c r="FAH11" s="110"/>
      <c r="FAI11" s="110"/>
      <c r="FAJ11" s="110"/>
      <c r="FAK11" s="110"/>
      <c r="FAL11" s="110"/>
      <c r="FAM11" s="110"/>
      <c r="FAN11" s="110"/>
      <c r="FAO11" s="110"/>
      <c r="FAP11" s="110"/>
      <c r="FAQ11" s="110"/>
      <c r="FAR11" s="110"/>
      <c r="FAS11" s="110"/>
      <c r="FAT11" s="110"/>
      <c r="FAU11" s="110"/>
      <c r="FAV11" s="110"/>
      <c r="FAW11" s="110"/>
      <c r="FAX11" s="110"/>
      <c r="FAY11" s="110"/>
      <c r="FAZ11" s="110"/>
      <c r="FBA11" s="110"/>
      <c r="FBB11" s="110"/>
      <c r="FBC11" s="110"/>
      <c r="FBD11" s="110"/>
      <c r="FBE11" s="110"/>
      <c r="FBF11" s="110"/>
      <c r="FBG11" s="110"/>
      <c r="FBH11" s="110"/>
      <c r="FBI11" s="110"/>
      <c r="FBJ11" s="110"/>
      <c r="FBK11" s="110"/>
      <c r="FBL11" s="110"/>
      <c r="FBM11" s="110"/>
      <c r="FBN11" s="110"/>
      <c r="FBO11" s="110"/>
      <c r="FBP11" s="110"/>
      <c r="FBQ11" s="110"/>
      <c r="FBR11" s="110"/>
      <c r="FBS11" s="110"/>
      <c r="FBT11" s="110"/>
      <c r="FBU11" s="110"/>
      <c r="FBV11" s="110"/>
      <c r="FBW11" s="110"/>
      <c r="FBX11" s="110"/>
      <c r="FBY11" s="110"/>
      <c r="FBZ11" s="110"/>
      <c r="FCA11" s="110"/>
      <c r="FCB11" s="110"/>
      <c r="FCC11" s="110"/>
      <c r="FCD11" s="110"/>
      <c r="FCE11" s="110"/>
      <c r="FCF11" s="110"/>
      <c r="FCG11" s="110"/>
      <c r="FCH11" s="110"/>
      <c r="FCI11" s="110"/>
      <c r="FCJ11" s="110"/>
      <c r="FCK11" s="110"/>
      <c r="FCL11" s="110"/>
      <c r="FCM11" s="110"/>
      <c r="FCN11" s="110"/>
      <c r="FCO11" s="110"/>
      <c r="FCP11" s="110"/>
      <c r="FCQ11" s="110"/>
      <c r="FCR11" s="110"/>
      <c r="FCS11" s="110"/>
      <c r="FCT11" s="110"/>
      <c r="FCU11" s="110"/>
      <c r="FCV11" s="110"/>
      <c r="FCW11" s="110"/>
      <c r="FCX11" s="110"/>
      <c r="FCY11" s="110"/>
      <c r="FCZ11" s="110"/>
      <c r="FDA11" s="110"/>
      <c r="FDB11" s="110"/>
      <c r="FDC11" s="110"/>
      <c r="FDD11" s="110"/>
      <c r="FDE11" s="110"/>
      <c r="FDF11" s="110"/>
      <c r="FDG11" s="110"/>
      <c r="FDH11" s="110"/>
      <c r="FDI11" s="110"/>
      <c r="FDJ11" s="110"/>
      <c r="FDK11" s="110"/>
      <c r="FDL11" s="110"/>
      <c r="FDM11" s="110"/>
      <c r="FDN11" s="110"/>
      <c r="FDO11" s="110"/>
      <c r="FDP11" s="110"/>
      <c r="FDQ11" s="110"/>
      <c r="FDR11" s="110"/>
      <c r="FDS11" s="110"/>
      <c r="FDT11" s="110"/>
      <c r="FDU11" s="110"/>
      <c r="FDV11" s="110"/>
      <c r="FDW11" s="110"/>
      <c r="FDX11" s="110"/>
      <c r="FDY11" s="110"/>
      <c r="FDZ11" s="110"/>
      <c r="FEA11" s="110"/>
      <c r="FEB11" s="110"/>
      <c r="FEC11" s="110"/>
      <c r="FED11" s="110"/>
      <c r="FEE11" s="110"/>
      <c r="FEF11" s="110"/>
      <c r="FEG11" s="110"/>
      <c r="FEH11" s="110"/>
      <c r="FEI11" s="110"/>
      <c r="FEJ11" s="110"/>
      <c r="FEK11" s="110"/>
      <c r="FEL11" s="110"/>
      <c r="FEM11" s="110"/>
      <c r="FEN11" s="110"/>
      <c r="FEO11" s="110"/>
      <c r="FEP11" s="110"/>
      <c r="FEQ11" s="110"/>
      <c r="FER11" s="110"/>
      <c r="FES11" s="110"/>
      <c r="FET11" s="110"/>
      <c r="FEU11" s="110"/>
      <c r="FEV11" s="110"/>
      <c r="FEW11" s="110"/>
      <c r="FEX11" s="110"/>
      <c r="FEY11" s="110"/>
      <c r="FEZ11" s="110"/>
      <c r="FFA11" s="110"/>
      <c r="FFB11" s="110"/>
      <c r="FFC11" s="110"/>
      <c r="FFD11" s="110"/>
      <c r="FFE11" s="110"/>
      <c r="FFF11" s="110"/>
      <c r="FFG11" s="110"/>
      <c r="FFH11" s="110"/>
      <c r="FFI11" s="110"/>
      <c r="FFJ11" s="110"/>
      <c r="FFK11" s="110"/>
      <c r="FFL11" s="110"/>
      <c r="FFM11" s="110"/>
      <c r="FFN11" s="110"/>
      <c r="FFO11" s="110"/>
      <c r="FFP11" s="110"/>
      <c r="FFQ11" s="110"/>
      <c r="FFR11" s="110"/>
      <c r="FFS11" s="110"/>
      <c r="FFT11" s="110"/>
      <c r="FFU11" s="110"/>
      <c r="FFV11" s="110"/>
      <c r="FFW11" s="110"/>
      <c r="FFX11" s="110"/>
      <c r="FFY11" s="110"/>
      <c r="FFZ11" s="110"/>
      <c r="FGA11" s="110"/>
      <c r="FGB11" s="110"/>
      <c r="FGC11" s="110"/>
      <c r="FGD11" s="110"/>
      <c r="FGE11" s="110"/>
      <c r="FGF11" s="110"/>
      <c r="FGG11" s="110"/>
      <c r="FGH11" s="110"/>
      <c r="FGI11" s="110"/>
      <c r="FGJ11" s="110"/>
      <c r="FGK11" s="110"/>
      <c r="FGL11" s="110"/>
      <c r="FGM11" s="110"/>
      <c r="FGN11" s="110"/>
      <c r="FGO11" s="110"/>
      <c r="FGP11" s="110"/>
      <c r="FGQ11" s="110"/>
      <c r="FGR11" s="110"/>
      <c r="FGS11" s="110"/>
      <c r="FGT11" s="110"/>
      <c r="FGU11" s="110"/>
      <c r="FGV11" s="110"/>
      <c r="FGW11" s="110"/>
      <c r="FGX11" s="110"/>
      <c r="FGY11" s="110"/>
      <c r="FGZ11" s="110"/>
      <c r="FHA11" s="110"/>
      <c r="FHB11" s="110"/>
      <c r="FHC11" s="110"/>
      <c r="FHD11" s="110"/>
      <c r="FHE11" s="110"/>
      <c r="FHF11" s="110"/>
      <c r="FHG11" s="110"/>
      <c r="FHH11" s="110"/>
      <c r="FHI11" s="110"/>
      <c r="FHJ11" s="110"/>
      <c r="FHK11" s="110"/>
      <c r="FHL11" s="110"/>
      <c r="FHM11" s="110"/>
      <c r="FHN11" s="110"/>
      <c r="FHO11" s="110"/>
      <c r="FHP11" s="110"/>
      <c r="FHQ11" s="110"/>
      <c r="FHR11" s="110"/>
      <c r="FHS11" s="110"/>
      <c r="FHT11" s="110"/>
      <c r="FHU11" s="110"/>
      <c r="FHV11" s="110"/>
      <c r="FHW11" s="110"/>
      <c r="FHX11" s="110"/>
      <c r="FHY11" s="110"/>
      <c r="FHZ11" s="110"/>
      <c r="FIA11" s="110"/>
      <c r="FIB11" s="110"/>
      <c r="FIC11" s="110"/>
      <c r="FID11" s="110"/>
      <c r="FIE11" s="110"/>
      <c r="FIF11" s="110"/>
      <c r="FIG11" s="110"/>
      <c r="FIH11" s="110"/>
      <c r="FII11" s="110"/>
      <c r="FIJ11" s="110"/>
      <c r="FIK11" s="110"/>
      <c r="FIL11" s="110"/>
      <c r="FIM11" s="110"/>
      <c r="FIN11" s="110"/>
      <c r="FIO11" s="110"/>
      <c r="FIP11" s="110"/>
      <c r="FIQ11" s="110"/>
      <c r="FIR11" s="110"/>
      <c r="FIS11" s="110"/>
      <c r="FIT11" s="110"/>
      <c r="FIU11" s="110"/>
      <c r="FIV11" s="110"/>
      <c r="FIW11" s="110"/>
      <c r="FIX11" s="110"/>
      <c r="FIY11" s="110"/>
      <c r="FIZ11" s="110"/>
      <c r="FJA11" s="110"/>
      <c r="FJB11" s="110"/>
      <c r="FJC11" s="110"/>
      <c r="FJD11" s="110"/>
      <c r="FJE11" s="110"/>
      <c r="FJF11" s="110"/>
      <c r="FJG11" s="110"/>
      <c r="FJH11" s="110"/>
      <c r="FJI11" s="110"/>
      <c r="FJJ11" s="110"/>
      <c r="FJK11" s="110"/>
      <c r="FJL11" s="110"/>
      <c r="FJM11" s="110"/>
      <c r="FJN11" s="110"/>
      <c r="FJO11" s="110"/>
      <c r="FJP11" s="110"/>
      <c r="FJQ11" s="110"/>
      <c r="FJR11" s="110"/>
      <c r="FJS11" s="110"/>
      <c r="FJT11" s="110"/>
      <c r="FJU11" s="110"/>
      <c r="FJV11" s="110"/>
      <c r="FJW11" s="110"/>
      <c r="FJX11" s="110"/>
      <c r="FJY11" s="110"/>
      <c r="FJZ11" s="110"/>
      <c r="FKA11" s="110"/>
      <c r="FKB11" s="110"/>
      <c r="FKC11" s="110"/>
      <c r="FKD11" s="110"/>
      <c r="FKE11" s="110"/>
      <c r="FKF11" s="110"/>
      <c r="FKG11" s="110"/>
      <c r="FKH11" s="110"/>
      <c r="FKI11" s="110"/>
      <c r="FKJ11" s="110"/>
      <c r="FKK11" s="110"/>
      <c r="FKL11" s="110"/>
      <c r="FKM11" s="110"/>
      <c r="FKN11" s="110"/>
      <c r="FKO11" s="110"/>
      <c r="FKP11" s="110"/>
      <c r="FKQ11" s="110"/>
      <c r="FKR11" s="110"/>
      <c r="FKS11" s="110"/>
      <c r="FKT11" s="110"/>
      <c r="FKU11" s="110"/>
      <c r="FKV11" s="110"/>
      <c r="FKW11" s="110"/>
      <c r="FKX11" s="110"/>
      <c r="FKY11" s="110"/>
      <c r="FKZ11" s="110"/>
      <c r="FLA11" s="110"/>
      <c r="FLB11" s="110"/>
      <c r="FLC11" s="110"/>
      <c r="FLD11" s="110"/>
      <c r="FLE11" s="110"/>
      <c r="FLF11" s="110"/>
      <c r="FLG11" s="110"/>
      <c r="FLH11" s="110"/>
      <c r="FLI11" s="110"/>
      <c r="FLJ11" s="110"/>
      <c r="FLK11" s="110"/>
      <c r="FLL11" s="110"/>
      <c r="FLM11" s="110"/>
      <c r="FLN11" s="110"/>
      <c r="FLO11" s="110"/>
      <c r="FLP11" s="110"/>
      <c r="FLQ11" s="110"/>
      <c r="FLR11" s="110"/>
      <c r="FLS11" s="110"/>
      <c r="FLT11" s="110"/>
      <c r="FLU11" s="110"/>
      <c r="FLV11" s="110"/>
      <c r="FLW11" s="110"/>
      <c r="FLX11" s="110"/>
      <c r="FLY11" s="110"/>
      <c r="FLZ11" s="110"/>
      <c r="FMA11" s="110"/>
      <c r="FMB11" s="110"/>
      <c r="FMC11" s="110"/>
      <c r="FMD11" s="110"/>
      <c r="FME11" s="110"/>
      <c r="FMF11" s="110"/>
      <c r="FMG11" s="110"/>
      <c r="FMH11" s="110"/>
      <c r="FMI11" s="110"/>
      <c r="FMJ11" s="110"/>
      <c r="FMK11" s="110"/>
      <c r="FML11" s="110"/>
      <c r="FMM11" s="110"/>
      <c r="FMN11" s="110"/>
      <c r="FMO11" s="110"/>
      <c r="FMP11" s="110"/>
      <c r="FMQ11" s="110"/>
      <c r="FMR11" s="110"/>
      <c r="FMS11" s="110"/>
      <c r="FMT11" s="110"/>
      <c r="FMU11" s="110"/>
      <c r="FMV11" s="110"/>
      <c r="FMW11" s="110"/>
      <c r="FMX11" s="110"/>
      <c r="FMY11" s="110"/>
      <c r="FMZ11" s="110"/>
      <c r="FNA11" s="110"/>
      <c r="FNB11" s="110"/>
      <c r="FNC11" s="110"/>
      <c r="FND11" s="110"/>
      <c r="FNE11" s="110"/>
      <c r="FNF11" s="110"/>
      <c r="FNG11" s="110"/>
      <c r="FNH11" s="110"/>
      <c r="FNI11" s="110"/>
      <c r="FNJ11" s="110"/>
      <c r="FNK11" s="110"/>
      <c r="FNL11" s="110"/>
      <c r="FNM11" s="110"/>
      <c r="FNN11" s="110"/>
      <c r="FNO11" s="110"/>
      <c r="FNP11" s="110"/>
      <c r="FNQ11" s="110"/>
      <c r="FNR11" s="110"/>
      <c r="FNS11" s="110"/>
      <c r="FNT11" s="110"/>
      <c r="FNU11" s="110"/>
      <c r="FNV11" s="110"/>
      <c r="FNW11" s="110"/>
      <c r="FNX11" s="110"/>
      <c r="FNY11" s="110"/>
      <c r="FNZ11" s="110"/>
      <c r="FOA11" s="110"/>
      <c r="FOB11" s="110"/>
      <c r="FOC11" s="110"/>
      <c r="FOD11" s="110"/>
      <c r="FOE11" s="110"/>
      <c r="FOF11" s="110"/>
      <c r="FOG11" s="110"/>
      <c r="FOH11" s="110"/>
      <c r="FOI11" s="110"/>
      <c r="FOJ11" s="110"/>
      <c r="FOK11" s="110"/>
      <c r="FOL11" s="110"/>
      <c r="FOM11" s="110"/>
      <c r="FON11" s="110"/>
      <c r="FOO11" s="110"/>
      <c r="FOP11" s="110"/>
      <c r="FOQ11" s="110"/>
      <c r="FOR11" s="110"/>
      <c r="FOS11" s="110"/>
      <c r="FOT11" s="110"/>
      <c r="FOU11" s="110"/>
      <c r="FOV11" s="110"/>
      <c r="FOW11" s="110"/>
      <c r="FOX11" s="110"/>
      <c r="FOY11" s="110"/>
      <c r="FOZ11" s="110"/>
      <c r="FPA11" s="110"/>
      <c r="FPB11" s="110"/>
      <c r="FPC11" s="110"/>
      <c r="FPD11" s="110"/>
      <c r="FPE11" s="110"/>
      <c r="FPF11" s="110"/>
      <c r="FPG11" s="110"/>
      <c r="FPH11" s="110"/>
      <c r="FPI11" s="110"/>
      <c r="FPJ11" s="110"/>
      <c r="FPK11" s="110"/>
      <c r="FPL11" s="110"/>
      <c r="FPM11" s="110"/>
      <c r="FPN11" s="110"/>
      <c r="FPO11" s="110"/>
      <c r="FPP11" s="110"/>
      <c r="FPQ11" s="110"/>
      <c r="FPR11" s="110"/>
      <c r="FPS11" s="110"/>
      <c r="FPT11" s="110"/>
      <c r="FPU11" s="110"/>
      <c r="FPV11" s="110"/>
      <c r="FPW11" s="110"/>
      <c r="FPX11" s="110"/>
      <c r="FPY11" s="110"/>
      <c r="FPZ11" s="110"/>
      <c r="FQA11" s="110"/>
      <c r="FQB11" s="110"/>
      <c r="FQC11" s="110"/>
      <c r="FQD11" s="110"/>
      <c r="FQE11" s="110"/>
      <c r="FQF11" s="110"/>
      <c r="FQG11" s="110"/>
      <c r="FQH11" s="110"/>
      <c r="FQI11" s="110"/>
      <c r="FQJ11" s="110"/>
      <c r="FQK11" s="110"/>
      <c r="FQL11" s="110"/>
      <c r="FQM11" s="110"/>
      <c r="FQN11" s="110"/>
      <c r="FQO11" s="110"/>
      <c r="FQP11" s="110"/>
      <c r="FQQ11" s="110"/>
      <c r="FQR11" s="110"/>
      <c r="FQS11" s="110"/>
      <c r="FQT11" s="110"/>
      <c r="FQU11" s="110"/>
      <c r="FQV11" s="110"/>
      <c r="FQW11" s="110"/>
      <c r="FQX11" s="110"/>
      <c r="FQY11" s="110"/>
      <c r="FQZ11" s="110"/>
      <c r="FRA11" s="110"/>
      <c r="FRB11" s="110"/>
      <c r="FRC11" s="110"/>
      <c r="FRD11" s="110"/>
      <c r="FRE11" s="110"/>
      <c r="FRF11" s="110"/>
      <c r="FRG11" s="110"/>
      <c r="FRH11" s="110"/>
      <c r="FRI11" s="110"/>
      <c r="FRJ11" s="110"/>
      <c r="FRK11" s="110"/>
      <c r="FRL11" s="110"/>
      <c r="FRM11" s="110"/>
      <c r="FRN11" s="110"/>
      <c r="FRO11" s="110"/>
      <c r="FRP11" s="110"/>
      <c r="FRQ11" s="110"/>
      <c r="FRR11" s="110"/>
      <c r="FRS11" s="110"/>
      <c r="FRT11" s="110"/>
      <c r="FRU11" s="110"/>
      <c r="FRV11" s="110"/>
      <c r="FRW11" s="110"/>
      <c r="FRX11" s="110"/>
      <c r="FRY11" s="110"/>
      <c r="FRZ11" s="110"/>
      <c r="FSA11" s="110"/>
      <c r="FSB11" s="110"/>
      <c r="FSC11" s="110"/>
      <c r="FSD11" s="110"/>
      <c r="FSE11" s="110"/>
      <c r="FSF11" s="110"/>
      <c r="FSG11" s="110"/>
      <c r="FSH11" s="110"/>
      <c r="FSI11" s="110"/>
      <c r="FSJ11" s="110"/>
      <c r="FSK11" s="110"/>
      <c r="FSL11" s="110"/>
      <c r="FSM11" s="110"/>
      <c r="FSN11" s="110"/>
      <c r="FSO11" s="110"/>
      <c r="FSP11" s="110"/>
      <c r="FSQ11" s="110"/>
      <c r="FSR11" s="110"/>
      <c r="FSS11" s="110"/>
      <c r="FST11" s="110"/>
      <c r="FSU11" s="110"/>
      <c r="FSV11" s="110"/>
      <c r="FSW11" s="110"/>
      <c r="FSX11" s="110"/>
      <c r="FSY11" s="110"/>
      <c r="FSZ11" s="110"/>
      <c r="FTA11" s="110"/>
      <c r="FTB11" s="110"/>
      <c r="FTC11" s="110"/>
      <c r="FTD11" s="110"/>
      <c r="FTE11" s="110"/>
      <c r="FTF11" s="110"/>
      <c r="FTG11" s="110"/>
      <c r="FTH11" s="110"/>
      <c r="FTI11" s="110"/>
      <c r="FTJ11" s="110"/>
      <c r="FTK11" s="110"/>
      <c r="FTL11" s="110"/>
      <c r="FTM11" s="110"/>
      <c r="FTN11" s="110"/>
      <c r="FTO11" s="110"/>
      <c r="FTP11" s="110"/>
      <c r="FTQ11" s="110"/>
      <c r="FTR11" s="110"/>
      <c r="FTS11" s="110"/>
      <c r="FTT11" s="110"/>
      <c r="FTU11" s="110"/>
      <c r="FTV11" s="110"/>
      <c r="FTW11" s="110"/>
      <c r="FTX11" s="110"/>
      <c r="FTY11" s="110"/>
      <c r="FTZ11" s="110"/>
      <c r="FUA11" s="110"/>
      <c r="FUB11" s="110"/>
      <c r="FUC11" s="110"/>
      <c r="FUD11" s="110"/>
      <c r="FUE11" s="110"/>
      <c r="FUF11" s="110"/>
      <c r="FUG11" s="110"/>
      <c r="FUH11" s="110"/>
      <c r="FUI11" s="110"/>
      <c r="FUJ11" s="110"/>
      <c r="FUK11" s="110"/>
      <c r="FUL11" s="110"/>
      <c r="FUM11" s="110"/>
      <c r="FUN11" s="110"/>
      <c r="FUO11" s="110"/>
      <c r="FUP11" s="110"/>
      <c r="FUQ11" s="110"/>
      <c r="FUR11" s="110"/>
      <c r="FUS11" s="110"/>
      <c r="FUT11" s="110"/>
      <c r="FUU11" s="110"/>
      <c r="FUV11" s="110"/>
      <c r="FUW11" s="110"/>
      <c r="FUX11" s="110"/>
      <c r="FUY11" s="110"/>
      <c r="FUZ11" s="110"/>
      <c r="FVA11" s="110"/>
      <c r="FVB11" s="110"/>
      <c r="FVC11" s="110"/>
      <c r="FVD11" s="110"/>
      <c r="FVE11" s="110"/>
      <c r="FVF11" s="110"/>
      <c r="FVG11" s="110"/>
      <c r="FVH11" s="110"/>
      <c r="FVI11" s="110"/>
      <c r="FVJ11" s="110"/>
      <c r="FVK11" s="110"/>
      <c r="FVL11" s="110"/>
      <c r="FVM11" s="110"/>
      <c r="FVN11" s="110"/>
      <c r="FVO11" s="110"/>
      <c r="FVP11" s="110"/>
      <c r="FVQ11" s="110"/>
      <c r="FVR11" s="110"/>
      <c r="FVS11" s="110"/>
      <c r="FVT11" s="110"/>
      <c r="FVU11" s="110"/>
      <c r="FVV11" s="110"/>
      <c r="FVW11" s="110"/>
      <c r="FVX11" s="110"/>
      <c r="FVY11" s="110"/>
      <c r="FVZ11" s="110"/>
      <c r="FWA11" s="110"/>
      <c r="FWB11" s="110"/>
      <c r="FWC11" s="110"/>
      <c r="FWD11" s="110"/>
      <c r="FWE11" s="110"/>
      <c r="FWF11" s="110"/>
      <c r="FWG11" s="110"/>
      <c r="FWH11" s="110"/>
      <c r="FWI11" s="110"/>
      <c r="FWJ11" s="110"/>
      <c r="FWK11" s="110"/>
      <c r="FWL11" s="110"/>
      <c r="FWM11" s="110"/>
      <c r="FWN11" s="110"/>
      <c r="FWO11" s="110"/>
      <c r="FWP11" s="110"/>
      <c r="FWQ11" s="110"/>
      <c r="FWR11" s="110"/>
      <c r="FWS11" s="110"/>
      <c r="FWT11" s="110"/>
      <c r="FWU11" s="110"/>
      <c r="FWV11" s="110"/>
      <c r="FWW11" s="110"/>
      <c r="FWX11" s="110"/>
      <c r="FWY11" s="110"/>
      <c r="FWZ11" s="110"/>
      <c r="FXA11" s="110"/>
      <c r="FXB11" s="110"/>
      <c r="FXC11" s="110"/>
      <c r="FXD11" s="110"/>
      <c r="FXE11" s="110"/>
      <c r="FXF11" s="110"/>
      <c r="FXG11" s="110"/>
      <c r="FXH11" s="110"/>
      <c r="FXI11" s="110"/>
      <c r="FXJ11" s="110"/>
      <c r="FXK11" s="110"/>
      <c r="FXL11" s="110"/>
      <c r="FXM11" s="110"/>
      <c r="FXN11" s="110"/>
      <c r="FXO11" s="110"/>
      <c r="FXP11" s="110"/>
      <c r="FXQ11" s="110"/>
      <c r="FXR11" s="110"/>
      <c r="FXS11" s="110"/>
      <c r="FXT11" s="110"/>
      <c r="FXU11" s="110"/>
      <c r="FXV11" s="110"/>
      <c r="FXW11" s="110"/>
      <c r="FXX11" s="110"/>
      <c r="FXY11" s="110"/>
      <c r="FXZ11" s="110"/>
      <c r="FYA11" s="110"/>
      <c r="FYB11" s="110"/>
      <c r="FYC11" s="110"/>
      <c r="FYD11" s="110"/>
      <c r="FYE11" s="110"/>
      <c r="FYF11" s="110"/>
      <c r="FYG11" s="110"/>
      <c r="FYH11" s="110"/>
      <c r="FYI11" s="110"/>
      <c r="FYJ11" s="110"/>
      <c r="FYK11" s="110"/>
      <c r="FYL11" s="110"/>
      <c r="FYM11" s="110"/>
      <c r="FYN11" s="110"/>
      <c r="FYO11" s="110"/>
      <c r="FYP11" s="110"/>
      <c r="FYQ11" s="110"/>
      <c r="FYR11" s="110"/>
      <c r="FYS11" s="110"/>
      <c r="FYT11" s="110"/>
      <c r="FYU11" s="110"/>
      <c r="FYV11" s="110"/>
      <c r="FYW11" s="110"/>
      <c r="FYX11" s="110"/>
      <c r="FYY11" s="110"/>
      <c r="FYZ11" s="110"/>
      <c r="FZA11" s="110"/>
      <c r="FZB11" s="110"/>
      <c r="FZC11" s="110"/>
      <c r="FZD11" s="110"/>
      <c r="FZE11" s="110"/>
      <c r="FZF11" s="110"/>
      <c r="FZG11" s="110"/>
      <c r="FZH11" s="110"/>
      <c r="FZI11" s="110"/>
      <c r="FZJ11" s="110"/>
      <c r="FZK11" s="110"/>
      <c r="FZL11" s="110"/>
      <c r="FZM11" s="110"/>
      <c r="FZN11" s="110"/>
      <c r="FZO11" s="110"/>
      <c r="FZP11" s="110"/>
      <c r="FZQ11" s="110"/>
      <c r="FZR11" s="110"/>
      <c r="FZS11" s="110"/>
      <c r="FZT11" s="110"/>
      <c r="FZU11" s="110"/>
      <c r="FZV11" s="110"/>
      <c r="FZW11" s="110"/>
      <c r="FZX11" s="110"/>
      <c r="FZY11" s="110"/>
      <c r="FZZ11" s="110"/>
      <c r="GAA11" s="110"/>
      <c r="GAB11" s="110"/>
      <c r="GAC11" s="110"/>
      <c r="GAD11" s="110"/>
      <c r="GAE11" s="110"/>
      <c r="GAF11" s="110"/>
      <c r="GAG11" s="110"/>
      <c r="GAH11" s="110"/>
      <c r="GAI11" s="110"/>
      <c r="GAJ11" s="110"/>
      <c r="GAK11" s="110"/>
      <c r="GAL11" s="110"/>
      <c r="GAM11" s="110"/>
      <c r="GAN11" s="110"/>
      <c r="GAO11" s="110"/>
      <c r="GAP11" s="110"/>
      <c r="GAQ11" s="110"/>
      <c r="GAR11" s="110"/>
      <c r="GAS11" s="110"/>
      <c r="GAT11" s="110"/>
      <c r="GAU11" s="110"/>
      <c r="GAV11" s="110"/>
      <c r="GAW11" s="110"/>
      <c r="GAX11" s="110"/>
      <c r="GAY11" s="110"/>
      <c r="GAZ11" s="110"/>
      <c r="GBA11" s="110"/>
      <c r="GBB11" s="110"/>
      <c r="GBC11" s="110"/>
      <c r="GBD11" s="110"/>
      <c r="GBE11" s="110"/>
      <c r="GBF11" s="110"/>
      <c r="GBG11" s="110"/>
      <c r="GBH11" s="110"/>
      <c r="GBI11" s="110"/>
      <c r="GBJ11" s="110"/>
      <c r="GBK11" s="110"/>
      <c r="GBL11" s="110"/>
      <c r="GBM11" s="110"/>
      <c r="GBN11" s="110"/>
      <c r="GBO11" s="110"/>
      <c r="GBP11" s="110"/>
      <c r="GBQ11" s="110"/>
      <c r="GBR11" s="110"/>
      <c r="GBS11" s="110"/>
      <c r="GBT11" s="110"/>
      <c r="GBU11" s="110"/>
      <c r="GBV11" s="110"/>
      <c r="GBW11" s="110"/>
      <c r="GBX11" s="110"/>
      <c r="GBY11" s="110"/>
      <c r="GBZ11" s="110"/>
      <c r="GCA11" s="110"/>
      <c r="GCB11" s="110"/>
      <c r="GCC11" s="110"/>
      <c r="GCD11" s="110"/>
      <c r="GCE11" s="110"/>
      <c r="GCF11" s="110"/>
      <c r="GCG11" s="110"/>
      <c r="GCH11" s="110"/>
      <c r="GCI11" s="110"/>
      <c r="GCJ11" s="110"/>
      <c r="GCK11" s="110"/>
      <c r="GCL11" s="110"/>
      <c r="GCM11" s="110"/>
      <c r="GCN11" s="110"/>
      <c r="GCO11" s="110"/>
      <c r="GCP11" s="110"/>
      <c r="GCQ11" s="110"/>
      <c r="GCR11" s="110"/>
      <c r="GCS11" s="110"/>
      <c r="GCT11" s="110"/>
      <c r="GCU11" s="110"/>
      <c r="GCV11" s="110"/>
      <c r="GCW11" s="110"/>
      <c r="GCX11" s="110"/>
      <c r="GCY11" s="110"/>
      <c r="GCZ11" s="110"/>
      <c r="GDA11" s="110"/>
      <c r="GDB11" s="110"/>
      <c r="GDC11" s="110"/>
      <c r="GDD11" s="110"/>
      <c r="GDE11" s="110"/>
      <c r="GDF11" s="110"/>
      <c r="GDG11" s="110"/>
      <c r="GDH11" s="110"/>
      <c r="GDI11" s="110"/>
      <c r="GDJ11" s="110"/>
      <c r="GDK11" s="110"/>
      <c r="GDL11" s="110"/>
      <c r="GDM11" s="110"/>
      <c r="GDN11" s="110"/>
      <c r="GDO11" s="110"/>
      <c r="GDP11" s="110"/>
      <c r="GDQ11" s="110"/>
      <c r="GDR11" s="110"/>
      <c r="GDS11" s="110"/>
      <c r="GDT11" s="110"/>
      <c r="GDU11" s="110"/>
      <c r="GDV11" s="110"/>
      <c r="GDW11" s="110"/>
      <c r="GDX11" s="110"/>
      <c r="GDY11" s="110"/>
      <c r="GDZ11" s="110"/>
      <c r="GEA11" s="110"/>
      <c r="GEB11" s="110"/>
      <c r="GEC11" s="110"/>
      <c r="GED11" s="110"/>
      <c r="GEE11" s="110"/>
      <c r="GEF11" s="110"/>
      <c r="GEG11" s="110"/>
      <c r="GEH11" s="110"/>
      <c r="GEI11" s="110"/>
      <c r="GEJ11" s="110"/>
      <c r="GEK11" s="110"/>
      <c r="GEL11" s="110"/>
      <c r="GEM11" s="110"/>
      <c r="GEN11" s="110"/>
      <c r="GEO11" s="110"/>
      <c r="GEP11" s="110"/>
      <c r="GEQ11" s="110"/>
      <c r="GER11" s="110"/>
      <c r="GES11" s="110"/>
      <c r="GET11" s="110"/>
      <c r="GEU11" s="110"/>
      <c r="GEV11" s="110"/>
      <c r="GEW11" s="110"/>
      <c r="GEX11" s="110"/>
      <c r="GEY11" s="110"/>
      <c r="GEZ11" s="110"/>
      <c r="GFA11" s="110"/>
      <c r="GFB11" s="110"/>
      <c r="GFC11" s="110"/>
      <c r="GFD11" s="110"/>
      <c r="GFE11" s="110"/>
      <c r="GFF11" s="110"/>
      <c r="GFG11" s="110"/>
      <c r="GFH11" s="110"/>
      <c r="GFI11" s="110"/>
      <c r="GFJ11" s="110"/>
      <c r="GFK11" s="110"/>
      <c r="GFL11" s="110"/>
      <c r="GFM11" s="110"/>
      <c r="GFN11" s="110"/>
      <c r="GFO11" s="110"/>
      <c r="GFP11" s="110"/>
      <c r="GFQ11" s="110"/>
      <c r="GFR11" s="110"/>
      <c r="GFS11" s="110"/>
      <c r="GFT11" s="110"/>
      <c r="GFU11" s="110"/>
      <c r="GFV11" s="110"/>
      <c r="GFW11" s="110"/>
      <c r="GFX11" s="110"/>
      <c r="GFY11" s="110"/>
      <c r="GFZ11" s="110"/>
      <c r="GGA11" s="110"/>
      <c r="GGB11" s="110"/>
      <c r="GGC11" s="110"/>
      <c r="GGD11" s="110"/>
      <c r="GGE11" s="110"/>
      <c r="GGF11" s="110"/>
      <c r="GGG11" s="110"/>
      <c r="GGH11" s="110"/>
      <c r="GGI11" s="110"/>
      <c r="GGJ11" s="110"/>
      <c r="GGK11" s="110"/>
      <c r="GGL11" s="110"/>
      <c r="GGM11" s="110"/>
      <c r="GGN11" s="110"/>
      <c r="GGO11" s="110"/>
      <c r="GGP11" s="110"/>
      <c r="GGQ11" s="110"/>
      <c r="GGR11" s="110"/>
      <c r="GGS11" s="110"/>
      <c r="GGT11" s="110"/>
      <c r="GGU11" s="110"/>
      <c r="GGV11" s="110"/>
      <c r="GGW11" s="110"/>
      <c r="GGX11" s="110"/>
      <c r="GGY11" s="110"/>
      <c r="GGZ11" s="110"/>
      <c r="GHA11" s="110"/>
      <c r="GHB11" s="110"/>
      <c r="GHC11" s="110"/>
      <c r="GHD11" s="110"/>
      <c r="GHE11" s="110"/>
      <c r="GHF11" s="110"/>
      <c r="GHG11" s="110"/>
      <c r="GHH11" s="110"/>
      <c r="GHI11" s="110"/>
      <c r="GHJ11" s="110"/>
      <c r="GHK11" s="110"/>
      <c r="GHL11" s="110"/>
      <c r="GHM11" s="110"/>
      <c r="GHN11" s="110"/>
      <c r="GHO11" s="110"/>
      <c r="GHP11" s="110"/>
      <c r="GHQ11" s="110"/>
      <c r="GHR11" s="110"/>
      <c r="GHS11" s="110"/>
      <c r="GHT11" s="110"/>
      <c r="GHU11" s="110"/>
      <c r="GHV11" s="110"/>
      <c r="GHW11" s="110"/>
      <c r="GHX11" s="110"/>
      <c r="GHY11" s="110"/>
      <c r="GHZ11" s="110"/>
      <c r="GIA11" s="110"/>
      <c r="GIB11" s="110"/>
      <c r="GIC11" s="110"/>
      <c r="GID11" s="110"/>
      <c r="GIE11" s="110"/>
      <c r="GIF11" s="110"/>
      <c r="GIG11" s="110"/>
      <c r="GIH11" s="110"/>
      <c r="GII11" s="110"/>
      <c r="GIJ11" s="110"/>
      <c r="GIK11" s="110"/>
      <c r="GIL11" s="110"/>
      <c r="GIM11" s="110"/>
      <c r="GIN11" s="110"/>
      <c r="GIO11" s="110"/>
      <c r="GIP11" s="110"/>
      <c r="GIQ11" s="110"/>
      <c r="GIR11" s="110"/>
      <c r="GIS11" s="110"/>
      <c r="GIT11" s="110"/>
      <c r="GIU11" s="110"/>
      <c r="GIV11" s="110"/>
      <c r="GIW11" s="110"/>
      <c r="GIX11" s="110"/>
      <c r="GIY11" s="110"/>
      <c r="GIZ11" s="110"/>
      <c r="GJA11" s="110"/>
      <c r="GJB11" s="110"/>
      <c r="GJC11" s="110"/>
      <c r="GJD11" s="110"/>
      <c r="GJE11" s="110"/>
      <c r="GJF11" s="110"/>
      <c r="GJG11" s="110"/>
      <c r="GJH11" s="110"/>
      <c r="GJI11" s="110"/>
      <c r="GJJ11" s="110"/>
      <c r="GJK11" s="110"/>
      <c r="GJL11" s="110"/>
      <c r="GJM11" s="110"/>
      <c r="GJN11" s="110"/>
      <c r="GJO11" s="110"/>
      <c r="GJP11" s="110"/>
      <c r="GJQ11" s="110"/>
      <c r="GJR11" s="110"/>
      <c r="GJS11" s="110"/>
      <c r="GJT11" s="110"/>
      <c r="GJU11" s="110"/>
      <c r="GJV11" s="110"/>
      <c r="GJW11" s="110"/>
      <c r="GJX11" s="110"/>
      <c r="GJY11" s="110"/>
      <c r="GJZ11" s="110"/>
      <c r="GKA11" s="110"/>
      <c r="GKB11" s="110"/>
      <c r="GKC11" s="110"/>
      <c r="GKD11" s="110"/>
      <c r="GKE11" s="110"/>
      <c r="GKF11" s="110"/>
      <c r="GKG11" s="110"/>
      <c r="GKH11" s="110"/>
      <c r="GKI11" s="110"/>
      <c r="GKJ11" s="110"/>
      <c r="GKK11" s="110"/>
      <c r="GKL11" s="110"/>
      <c r="GKM11" s="110"/>
      <c r="GKN11" s="110"/>
      <c r="GKO11" s="110"/>
      <c r="GKP11" s="110"/>
      <c r="GKQ11" s="110"/>
      <c r="GKR11" s="110"/>
      <c r="GKS11" s="110"/>
      <c r="GKT11" s="110"/>
      <c r="GKU11" s="110"/>
      <c r="GKV11" s="110"/>
      <c r="GKW11" s="110"/>
      <c r="GKX11" s="110"/>
      <c r="GKY11" s="110"/>
      <c r="GKZ11" s="110"/>
      <c r="GLA11" s="110"/>
      <c r="GLB11" s="110"/>
      <c r="GLC11" s="110"/>
      <c r="GLD11" s="110"/>
      <c r="GLE11" s="110"/>
      <c r="GLF11" s="110"/>
      <c r="GLG11" s="110"/>
      <c r="GLH11" s="110"/>
      <c r="GLI11" s="110"/>
      <c r="GLJ11" s="110"/>
      <c r="GLK11" s="110"/>
      <c r="GLL11" s="110"/>
      <c r="GLM11" s="110"/>
      <c r="GLN11" s="110"/>
      <c r="GLO11" s="110"/>
      <c r="GLP11" s="110"/>
      <c r="GLQ11" s="110"/>
      <c r="GLR11" s="110"/>
      <c r="GLS11" s="110"/>
      <c r="GLT11" s="110"/>
      <c r="GLU11" s="110"/>
      <c r="GLV11" s="110"/>
      <c r="GLW11" s="110"/>
      <c r="GLX11" s="110"/>
      <c r="GLY11" s="110"/>
      <c r="GLZ11" s="110"/>
      <c r="GMA11" s="110"/>
      <c r="GMB11" s="110"/>
      <c r="GMC11" s="110"/>
      <c r="GMD11" s="110"/>
      <c r="GME11" s="110"/>
      <c r="GMF11" s="110"/>
      <c r="GMG11" s="110"/>
      <c r="GMH11" s="110"/>
      <c r="GMI11" s="110"/>
      <c r="GMJ11" s="110"/>
      <c r="GMK11" s="110"/>
      <c r="GML11" s="110"/>
      <c r="GMM11" s="110"/>
      <c r="GMN11" s="110"/>
      <c r="GMO11" s="110"/>
      <c r="GMP11" s="110"/>
      <c r="GMQ11" s="110"/>
      <c r="GMR11" s="110"/>
      <c r="GMS11" s="110"/>
      <c r="GMT11" s="110"/>
      <c r="GMU11" s="110"/>
      <c r="GMV11" s="110"/>
      <c r="GMW11" s="110"/>
      <c r="GMX11" s="110"/>
      <c r="GMY11" s="110"/>
      <c r="GMZ11" s="110"/>
      <c r="GNA11" s="110"/>
      <c r="GNB11" s="110"/>
      <c r="GNC11" s="110"/>
      <c r="GND11" s="110"/>
      <c r="GNE11" s="110"/>
      <c r="GNF11" s="110"/>
      <c r="GNG11" s="110"/>
      <c r="GNH11" s="110"/>
      <c r="GNI11" s="110"/>
      <c r="GNJ11" s="110"/>
      <c r="GNK11" s="110"/>
      <c r="GNL11" s="110"/>
      <c r="GNM11" s="110"/>
      <c r="GNN11" s="110"/>
      <c r="GNO11" s="110"/>
      <c r="GNP11" s="110"/>
      <c r="GNQ11" s="110"/>
      <c r="GNR11" s="110"/>
      <c r="GNS11" s="110"/>
      <c r="GNT11" s="110"/>
      <c r="GNU11" s="110"/>
      <c r="GNV11" s="110"/>
      <c r="GNW11" s="110"/>
      <c r="GNX11" s="110"/>
      <c r="GNY11" s="110"/>
      <c r="GNZ11" s="110"/>
      <c r="GOA11" s="110"/>
      <c r="GOB11" s="110"/>
      <c r="GOC11" s="110"/>
      <c r="GOD11" s="110"/>
      <c r="GOE11" s="110"/>
      <c r="GOF11" s="110"/>
      <c r="GOG11" s="110"/>
      <c r="GOH11" s="110"/>
      <c r="GOI11" s="110"/>
      <c r="GOJ11" s="110"/>
      <c r="GOK11" s="110"/>
      <c r="GOL11" s="110"/>
      <c r="GOM11" s="110"/>
      <c r="GON11" s="110"/>
      <c r="GOO11" s="110"/>
      <c r="GOP11" s="110"/>
      <c r="GOQ11" s="110"/>
      <c r="GOR11" s="110"/>
      <c r="GOS11" s="110"/>
      <c r="GOT11" s="110"/>
      <c r="GOU11" s="110"/>
      <c r="GOV11" s="110"/>
      <c r="GOW11" s="110"/>
      <c r="GOX11" s="110"/>
      <c r="GOY11" s="110"/>
      <c r="GOZ11" s="110"/>
      <c r="GPA11" s="110"/>
      <c r="GPB11" s="110"/>
      <c r="GPC11" s="110"/>
      <c r="GPD11" s="110"/>
      <c r="GPE11" s="110"/>
      <c r="GPF11" s="110"/>
      <c r="GPG11" s="110"/>
      <c r="GPH11" s="110"/>
      <c r="GPI11" s="110"/>
      <c r="GPJ11" s="110"/>
      <c r="GPK11" s="110"/>
      <c r="GPL11" s="110"/>
      <c r="GPM11" s="110"/>
      <c r="GPN11" s="110"/>
      <c r="GPO11" s="110"/>
      <c r="GPP11" s="110"/>
      <c r="GPQ11" s="110"/>
      <c r="GPR11" s="110"/>
      <c r="GPS11" s="110"/>
      <c r="GPT11" s="110"/>
      <c r="GPU11" s="110"/>
      <c r="GPV11" s="110"/>
      <c r="GPW11" s="110"/>
      <c r="GPX11" s="110"/>
      <c r="GPY11" s="110"/>
      <c r="GPZ11" s="110"/>
      <c r="GQA11" s="110"/>
      <c r="GQB11" s="110"/>
      <c r="GQC11" s="110"/>
      <c r="GQD11" s="110"/>
      <c r="GQE11" s="110"/>
      <c r="GQF11" s="110"/>
      <c r="GQG11" s="110"/>
      <c r="GQH11" s="110"/>
      <c r="GQI11" s="110"/>
      <c r="GQJ11" s="110"/>
      <c r="GQK11" s="110"/>
      <c r="GQL11" s="110"/>
      <c r="GQM11" s="110"/>
      <c r="GQN11" s="110"/>
      <c r="GQO11" s="110"/>
      <c r="GQP11" s="110"/>
      <c r="GQQ11" s="110"/>
      <c r="GQR11" s="110"/>
      <c r="GQS11" s="110"/>
      <c r="GQT11" s="110"/>
      <c r="GQU11" s="110"/>
      <c r="GQV11" s="110"/>
      <c r="GQW11" s="110"/>
      <c r="GQX11" s="110"/>
      <c r="GQY11" s="110"/>
      <c r="GQZ11" s="110"/>
      <c r="GRA11" s="110"/>
      <c r="GRB11" s="110"/>
      <c r="GRC11" s="110"/>
      <c r="GRD11" s="110"/>
      <c r="GRE11" s="110"/>
      <c r="GRF11" s="110"/>
      <c r="GRG11" s="110"/>
      <c r="GRH11" s="110"/>
      <c r="GRI11" s="110"/>
      <c r="GRJ11" s="110"/>
      <c r="GRK11" s="110"/>
      <c r="GRL11" s="110"/>
      <c r="GRM11" s="110"/>
      <c r="GRN11" s="110"/>
      <c r="GRO11" s="110"/>
      <c r="GRP11" s="110"/>
      <c r="GRQ11" s="110"/>
      <c r="GRR11" s="110"/>
      <c r="GRS11" s="110"/>
      <c r="GRT11" s="110"/>
      <c r="GRU11" s="110"/>
      <c r="GRV11" s="110"/>
      <c r="GRW11" s="110"/>
      <c r="GRX11" s="110"/>
      <c r="GRY11" s="110"/>
      <c r="GRZ11" s="110"/>
      <c r="GSA11" s="110"/>
      <c r="GSB11" s="110"/>
      <c r="GSC11" s="110"/>
      <c r="GSD11" s="110"/>
      <c r="GSE11" s="110"/>
      <c r="GSF11" s="110"/>
      <c r="GSG11" s="110"/>
      <c r="GSH11" s="110"/>
      <c r="GSI11" s="110"/>
      <c r="GSJ11" s="110"/>
      <c r="GSK11" s="110"/>
      <c r="GSL11" s="110"/>
      <c r="GSM11" s="110"/>
      <c r="GSN11" s="110"/>
      <c r="GSO11" s="110"/>
      <c r="GSP11" s="110"/>
      <c r="GSQ11" s="110"/>
      <c r="GSR11" s="110"/>
      <c r="GSS11" s="110"/>
      <c r="GST11" s="110"/>
      <c r="GSU11" s="110"/>
      <c r="GSV11" s="110"/>
      <c r="GSW11" s="110"/>
      <c r="GSX11" s="110"/>
      <c r="GSY11" s="110"/>
      <c r="GSZ11" s="110"/>
      <c r="GTA11" s="110"/>
      <c r="GTB11" s="110"/>
      <c r="GTC11" s="110"/>
      <c r="GTD11" s="110"/>
      <c r="GTE11" s="110"/>
      <c r="GTF11" s="110"/>
      <c r="GTG11" s="110"/>
      <c r="GTH11" s="110"/>
      <c r="GTI11" s="110"/>
      <c r="GTJ11" s="110"/>
      <c r="GTK11" s="110"/>
      <c r="GTL11" s="110"/>
      <c r="GTM11" s="110"/>
      <c r="GTN11" s="110"/>
      <c r="GTO11" s="110"/>
      <c r="GTP11" s="110"/>
      <c r="GTQ11" s="110"/>
      <c r="GTR11" s="110"/>
      <c r="GTS11" s="110"/>
      <c r="GTT11" s="110"/>
      <c r="GTU11" s="110"/>
      <c r="GTV11" s="110"/>
      <c r="GTW11" s="110"/>
      <c r="GTX11" s="110"/>
      <c r="GTY11" s="110"/>
      <c r="GTZ11" s="110"/>
      <c r="GUA11" s="110"/>
      <c r="GUB11" s="110"/>
      <c r="GUC11" s="110"/>
      <c r="GUD11" s="110"/>
      <c r="GUE11" s="110"/>
      <c r="GUF11" s="110"/>
      <c r="GUG11" s="110"/>
      <c r="GUH11" s="110"/>
      <c r="GUI11" s="110"/>
      <c r="GUJ11" s="110"/>
      <c r="GUK11" s="110"/>
      <c r="GUL11" s="110"/>
      <c r="GUM11" s="110"/>
      <c r="GUN11" s="110"/>
      <c r="GUO11" s="110"/>
      <c r="GUP11" s="110"/>
      <c r="GUQ11" s="110"/>
      <c r="GUR11" s="110"/>
      <c r="GUS11" s="110"/>
      <c r="GUT11" s="110"/>
      <c r="GUU11" s="110"/>
      <c r="GUV11" s="110"/>
      <c r="GUW11" s="110"/>
      <c r="GUX11" s="110"/>
      <c r="GUY11" s="110"/>
      <c r="GUZ11" s="110"/>
      <c r="GVA11" s="110"/>
      <c r="GVB11" s="110"/>
      <c r="GVC11" s="110"/>
      <c r="GVD11" s="110"/>
      <c r="GVE11" s="110"/>
      <c r="GVF11" s="110"/>
      <c r="GVG11" s="110"/>
      <c r="GVH11" s="110"/>
      <c r="GVI11" s="110"/>
      <c r="GVJ11" s="110"/>
      <c r="GVK11" s="110"/>
      <c r="GVL11" s="110"/>
      <c r="GVM11" s="110"/>
      <c r="GVN11" s="110"/>
      <c r="GVO11" s="110"/>
      <c r="GVP11" s="110"/>
      <c r="GVQ11" s="110"/>
      <c r="GVR11" s="110"/>
      <c r="GVS11" s="110"/>
      <c r="GVT11" s="110"/>
      <c r="GVU11" s="110"/>
      <c r="GVV11" s="110"/>
      <c r="GVW11" s="110"/>
      <c r="GVX11" s="110"/>
      <c r="GVY11" s="110"/>
      <c r="GVZ11" s="110"/>
      <c r="GWA11" s="110"/>
      <c r="GWB11" s="110"/>
      <c r="GWC11" s="110"/>
      <c r="GWD11" s="110"/>
      <c r="GWE11" s="110"/>
      <c r="GWF11" s="110"/>
      <c r="GWG11" s="110"/>
      <c r="GWH11" s="110"/>
      <c r="GWI11" s="110"/>
      <c r="GWJ11" s="110"/>
      <c r="GWK11" s="110"/>
      <c r="GWL11" s="110"/>
      <c r="GWM11" s="110"/>
      <c r="GWN11" s="110"/>
      <c r="GWO11" s="110"/>
      <c r="GWP11" s="110"/>
      <c r="GWQ11" s="110"/>
      <c r="GWR11" s="110"/>
      <c r="GWS11" s="110"/>
      <c r="GWT11" s="110"/>
      <c r="GWU11" s="110"/>
      <c r="GWV11" s="110"/>
      <c r="GWW11" s="110"/>
      <c r="GWX11" s="110"/>
      <c r="GWY11" s="110"/>
      <c r="GWZ11" s="110"/>
      <c r="GXA11" s="110"/>
      <c r="GXB11" s="110"/>
      <c r="GXC11" s="110"/>
      <c r="GXD11" s="110"/>
      <c r="GXE11" s="110"/>
      <c r="GXF11" s="110"/>
      <c r="GXG11" s="110"/>
      <c r="GXH11" s="110"/>
      <c r="GXI11" s="110"/>
      <c r="GXJ11" s="110"/>
      <c r="GXK11" s="110"/>
      <c r="GXL11" s="110"/>
      <c r="GXM11" s="110"/>
      <c r="GXN11" s="110"/>
      <c r="GXO11" s="110"/>
      <c r="GXP11" s="110"/>
      <c r="GXQ11" s="110"/>
      <c r="GXR11" s="110"/>
      <c r="GXS11" s="110"/>
      <c r="GXT11" s="110"/>
      <c r="GXU11" s="110"/>
      <c r="GXV11" s="110"/>
      <c r="GXW11" s="110"/>
      <c r="GXX11" s="110"/>
      <c r="GXY11" s="110"/>
      <c r="GXZ11" s="110"/>
      <c r="GYA11" s="110"/>
      <c r="GYB11" s="110"/>
      <c r="GYC11" s="110"/>
      <c r="GYD11" s="110"/>
      <c r="GYE11" s="110"/>
      <c r="GYF11" s="110"/>
      <c r="GYG11" s="110"/>
      <c r="GYH11" s="110"/>
      <c r="GYI11" s="110"/>
      <c r="GYJ11" s="110"/>
      <c r="GYK11" s="110"/>
      <c r="GYL11" s="110"/>
      <c r="GYM11" s="110"/>
      <c r="GYN11" s="110"/>
      <c r="GYO11" s="110"/>
      <c r="GYP11" s="110"/>
      <c r="GYQ11" s="110"/>
      <c r="GYR11" s="110"/>
      <c r="GYS11" s="110"/>
      <c r="GYT11" s="110"/>
      <c r="GYU11" s="110"/>
      <c r="GYV11" s="110"/>
      <c r="GYW11" s="110"/>
      <c r="GYX11" s="110"/>
      <c r="GYY11" s="110"/>
      <c r="GYZ11" s="110"/>
      <c r="GZA11" s="110"/>
      <c r="GZB11" s="110"/>
      <c r="GZC11" s="110"/>
      <c r="GZD11" s="110"/>
      <c r="GZE11" s="110"/>
      <c r="GZF11" s="110"/>
      <c r="GZG11" s="110"/>
      <c r="GZH11" s="110"/>
      <c r="GZI11" s="110"/>
      <c r="GZJ11" s="110"/>
      <c r="GZK11" s="110"/>
      <c r="GZL11" s="110"/>
      <c r="GZM11" s="110"/>
      <c r="GZN11" s="110"/>
      <c r="GZO11" s="110"/>
      <c r="GZP11" s="110"/>
      <c r="GZQ11" s="110"/>
      <c r="GZR11" s="110"/>
      <c r="GZS11" s="110"/>
      <c r="GZT11" s="110"/>
      <c r="GZU11" s="110"/>
      <c r="GZV11" s="110"/>
      <c r="GZW11" s="110"/>
      <c r="GZX11" s="110"/>
      <c r="GZY11" s="110"/>
      <c r="GZZ11" s="110"/>
      <c r="HAA11" s="110"/>
      <c r="HAB11" s="110"/>
      <c r="HAC11" s="110"/>
      <c r="HAD11" s="110"/>
      <c r="HAE11" s="110"/>
      <c r="HAF11" s="110"/>
      <c r="HAG11" s="110"/>
      <c r="HAH11" s="110"/>
      <c r="HAI11" s="110"/>
      <c r="HAJ11" s="110"/>
      <c r="HAK11" s="110"/>
      <c r="HAL11" s="110"/>
      <c r="HAM11" s="110"/>
      <c r="HAN11" s="110"/>
      <c r="HAO11" s="110"/>
      <c r="HAP11" s="110"/>
      <c r="HAQ11" s="110"/>
      <c r="HAR11" s="110"/>
      <c r="HAS11" s="110"/>
      <c r="HAT11" s="110"/>
      <c r="HAU11" s="110"/>
      <c r="HAV11" s="110"/>
      <c r="HAW11" s="110"/>
      <c r="HAX11" s="110"/>
      <c r="HAY11" s="110"/>
      <c r="HAZ11" s="110"/>
      <c r="HBA11" s="110"/>
      <c r="HBB11" s="110"/>
      <c r="HBC11" s="110"/>
      <c r="HBD11" s="110"/>
      <c r="HBE11" s="110"/>
      <c r="HBF11" s="110"/>
      <c r="HBG11" s="110"/>
      <c r="HBH11" s="110"/>
      <c r="HBI11" s="110"/>
      <c r="HBJ11" s="110"/>
      <c r="HBK11" s="110"/>
      <c r="HBL11" s="110"/>
      <c r="HBM11" s="110"/>
      <c r="HBN11" s="110"/>
      <c r="HBO11" s="110"/>
      <c r="HBP11" s="110"/>
      <c r="HBQ11" s="110"/>
      <c r="HBR11" s="110"/>
      <c r="HBS11" s="110"/>
      <c r="HBT11" s="110"/>
      <c r="HBU11" s="110"/>
      <c r="HBV11" s="110"/>
      <c r="HBW11" s="110"/>
      <c r="HBX11" s="110"/>
      <c r="HBY11" s="110"/>
      <c r="HBZ11" s="110"/>
      <c r="HCA11" s="110"/>
      <c r="HCB11" s="110"/>
      <c r="HCC11" s="110"/>
      <c r="HCD11" s="110"/>
      <c r="HCE11" s="110"/>
      <c r="HCF11" s="110"/>
      <c r="HCG11" s="110"/>
      <c r="HCH11" s="110"/>
      <c r="HCI11" s="110"/>
      <c r="HCJ11" s="110"/>
      <c r="HCK11" s="110"/>
      <c r="HCL11" s="110"/>
      <c r="HCM11" s="110"/>
      <c r="HCN11" s="110"/>
      <c r="HCO11" s="110"/>
      <c r="HCP11" s="110"/>
      <c r="HCQ11" s="110"/>
      <c r="HCR11" s="110"/>
      <c r="HCS11" s="110"/>
      <c r="HCT11" s="110"/>
      <c r="HCU11" s="110"/>
      <c r="HCV11" s="110"/>
      <c r="HCW11" s="110"/>
      <c r="HCX11" s="110"/>
      <c r="HCY11" s="110"/>
      <c r="HCZ11" s="110"/>
      <c r="HDA11" s="110"/>
      <c r="HDB11" s="110"/>
      <c r="HDC11" s="110"/>
      <c r="HDD11" s="110"/>
      <c r="HDE11" s="110"/>
      <c r="HDF11" s="110"/>
      <c r="HDG11" s="110"/>
      <c r="HDH11" s="110"/>
      <c r="HDI11" s="110"/>
      <c r="HDJ11" s="110"/>
      <c r="HDK11" s="110"/>
      <c r="HDL11" s="110"/>
      <c r="HDM11" s="110"/>
      <c r="HDN11" s="110"/>
      <c r="HDO11" s="110"/>
      <c r="HDP11" s="110"/>
      <c r="HDQ11" s="110"/>
      <c r="HDR11" s="110"/>
      <c r="HDS11" s="110"/>
      <c r="HDT11" s="110"/>
      <c r="HDU11" s="110"/>
      <c r="HDV11" s="110"/>
      <c r="HDW11" s="110"/>
      <c r="HDX11" s="110"/>
      <c r="HDY11" s="110"/>
      <c r="HDZ11" s="110"/>
      <c r="HEA11" s="110"/>
      <c r="HEB11" s="110"/>
      <c r="HEC11" s="110"/>
      <c r="HED11" s="110"/>
      <c r="HEE11" s="110"/>
      <c r="HEF11" s="110"/>
      <c r="HEG11" s="110"/>
      <c r="HEH11" s="110"/>
      <c r="HEI11" s="110"/>
      <c r="HEJ11" s="110"/>
      <c r="HEK11" s="110"/>
      <c r="HEL11" s="110"/>
      <c r="HEM11" s="110"/>
      <c r="HEN11" s="110"/>
      <c r="HEO11" s="110"/>
      <c r="HEP11" s="110"/>
      <c r="HEQ11" s="110"/>
      <c r="HER11" s="110"/>
      <c r="HES11" s="110"/>
      <c r="HET11" s="110"/>
      <c r="HEU11" s="110"/>
      <c r="HEV11" s="110"/>
      <c r="HEW11" s="110"/>
      <c r="HEX11" s="110"/>
      <c r="HEY11" s="110"/>
      <c r="HEZ11" s="110"/>
      <c r="HFA11" s="110"/>
      <c r="HFB11" s="110"/>
      <c r="HFC11" s="110"/>
      <c r="HFD11" s="110"/>
      <c r="HFE11" s="110"/>
      <c r="HFF11" s="110"/>
      <c r="HFG11" s="110"/>
      <c r="HFH11" s="110"/>
      <c r="HFI11" s="110"/>
      <c r="HFJ11" s="110"/>
      <c r="HFK11" s="110"/>
      <c r="HFL11" s="110"/>
      <c r="HFM11" s="110"/>
      <c r="HFN11" s="110"/>
      <c r="HFO11" s="110"/>
      <c r="HFP11" s="110"/>
      <c r="HFQ11" s="110"/>
      <c r="HFR11" s="110"/>
      <c r="HFS11" s="110"/>
      <c r="HFT11" s="110"/>
      <c r="HFU11" s="110"/>
      <c r="HFV11" s="110"/>
      <c r="HFW11" s="110"/>
      <c r="HFX11" s="110"/>
      <c r="HFY11" s="110"/>
      <c r="HFZ11" s="110"/>
      <c r="HGA11" s="110"/>
      <c r="HGB11" s="110"/>
      <c r="HGC11" s="110"/>
      <c r="HGD11" s="110"/>
      <c r="HGE11" s="110"/>
      <c r="HGF11" s="110"/>
      <c r="HGG11" s="110"/>
      <c r="HGH11" s="110"/>
      <c r="HGI11" s="110"/>
      <c r="HGJ11" s="110"/>
      <c r="HGK11" s="110"/>
      <c r="HGL11" s="110"/>
      <c r="HGM11" s="110"/>
      <c r="HGN11" s="110"/>
      <c r="HGO11" s="110"/>
      <c r="HGP11" s="110"/>
      <c r="HGQ11" s="110"/>
      <c r="HGR11" s="110"/>
      <c r="HGS11" s="110"/>
      <c r="HGT11" s="110"/>
      <c r="HGU11" s="110"/>
      <c r="HGV11" s="110"/>
      <c r="HGW11" s="110"/>
      <c r="HGX11" s="110"/>
      <c r="HGY11" s="110"/>
      <c r="HGZ11" s="110"/>
      <c r="HHA11" s="110"/>
      <c r="HHB11" s="110"/>
      <c r="HHC11" s="110"/>
      <c r="HHD11" s="110"/>
      <c r="HHE11" s="110"/>
      <c r="HHF11" s="110"/>
      <c r="HHG11" s="110"/>
      <c r="HHH11" s="110"/>
      <c r="HHI11" s="110"/>
      <c r="HHJ11" s="110"/>
      <c r="HHK11" s="110"/>
      <c r="HHL11" s="110"/>
      <c r="HHM11" s="110"/>
      <c r="HHN11" s="110"/>
      <c r="HHO11" s="110"/>
      <c r="HHP11" s="110"/>
      <c r="HHQ11" s="110"/>
      <c r="HHR11" s="110"/>
      <c r="HHS11" s="110"/>
      <c r="HHT11" s="110"/>
      <c r="HHU11" s="110"/>
      <c r="HHV11" s="110"/>
      <c r="HHW11" s="110"/>
      <c r="HHX11" s="110"/>
      <c r="HHY11" s="110"/>
      <c r="HHZ11" s="110"/>
      <c r="HIA11" s="110"/>
      <c r="HIB11" s="110"/>
      <c r="HIC11" s="110"/>
      <c r="HID11" s="110"/>
      <c r="HIE11" s="110"/>
      <c r="HIF11" s="110"/>
      <c r="HIG11" s="110"/>
      <c r="HIH11" s="110"/>
      <c r="HII11" s="110"/>
      <c r="HIJ11" s="110"/>
      <c r="HIK11" s="110"/>
      <c r="HIL11" s="110"/>
      <c r="HIM11" s="110"/>
      <c r="HIN11" s="110"/>
      <c r="HIO11" s="110"/>
      <c r="HIP11" s="110"/>
      <c r="HIQ11" s="110"/>
      <c r="HIR11" s="110"/>
      <c r="HIS11" s="110"/>
      <c r="HIT11" s="110"/>
      <c r="HIU11" s="110"/>
      <c r="HIV11" s="110"/>
      <c r="HIW11" s="110"/>
      <c r="HIX11" s="110"/>
      <c r="HIY11" s="110"/>
      <c r="HIZ11" s="110"/>
      <c r="HJA11" s="110"/>
      <c r="HJB11" s="110"/>
      <c r="HJC11" s="110"/>
      <c r="HJD11" s="110"/>
      <c r="HJE11" s="110"/>
      <c r="HJF11" s="110"/>
      <c r="HJG11" s="110"/>
      <c r="HJH11" s="110"/>
      <c r="HJI11" s="110"/>
      <c r="HJJ11" s="110"/>
      <c r="HJK11" s="110"/>
      <c r="HJL11" s="110"/>
      <c r="HJM11" s="110"/>
      <c r="HJN11" s="110"/>
      <c r="HJO11" s="110"/>
      <c r="HJP11" s="110"/>
      <c r="HJQ11" s="110"/>
      <c r="HJR11" s="110"/>
      <c r="HJS11" s="110"/>
      <c r="HJT11" s="110"/>
      <c r="HJU11" s="110"/>
      <c r="HJV11" s="110"/>
      <c r="HJW11" s="110"/>
      <c r="HJX11" s="110"/>
      <c r="HJY11" s="110"/>
      <c r="HJZ11" s="110"/>
      <c r="HKA11" s="110"/>
      <c r="HKB11" s="110"/>
      <c r="HKC11" s="110"/>
      <c r="HKD11" s="110"/>
      <c r="HKE11" s="110"/>
      <c r="HKF11" s="110"/>
      <c r="HKG11" s="110"/>
      <c r="HKH11" s="110"/>
      <c r="HKI11" s="110"/>
      <c r="HKJ11" s="110"/>
      <c r="HKK11" s="110"/>
      <c r="HKL11" s="110"/>
      <c r="HKM11" s="110"/>
      <c r="HKN11" s="110"/>
      <c r="HKO11" s="110"/>
      <c r="HKP11" s="110"/>
      <c r="HKQ11" s="110"/>
      <c r="HKR11" s="110"/>
      <c r="HKS11" s="110"/>
      <c r="HKT11" s="110"/>
      <c r="HKU11" s="110"/>
      <c r="HKV11" s="110"/>
      <c r="HKW11" s="110"/>
      <c r="HKX11" s="110"/>
      <c r="HKY11" s="110"/>
      <c r="HKZ11" s="110"/>
      <c r="HLA11" s="110"/>
      <c r="HLB11" s="110"/>
      <c r="HLC11" s="110"/>
      <c r="HLD11" s="110"/>
      <c r="HLE11" s="110"/>
      <c r="HLF11" s="110"/>
      <c r="HLG11" s="110"/>
      <c r="HLH11" s="110"/>
      <c r="HLI11" s="110"/>
      <c r="HLJ11" s="110"/>
      <c r="HLK11" s="110"/>
      <c r="HLL11" s="110"/>
      <c r="HLM11" s="110"/>
      <c r="HLN11" s="110"/>
      <c r="HLO11" s="110"/>
      <c r="HLP11" s="110"/>
      <c r="HLQ11" s="110"/>
      <c r="HLR11" s="110"/>
      <c r="HLS11" s="110"/>
      <c r="HLT11" s="110"/>
      <c r="HLU11" s="110"/>
      <c r="HLV11" s="110"/>
      <c r="HLW11" s="110"/>
      <c r="HLX11" s="110"/>
      <c r="HLY11" s="110"/>
      <c r="HLZ11" s="110"/>
      <c r="HMA11" s="110"/>
      <c r="HMB11" s="110"/>
      <c r="HMC11" s="110"/>
      <c r="HMD11" s="110"/>
      <c r="HME11" s="110"/>
      <c r="HMF11" s="110"/>
      <c r="HMG11" s="110"/>
      <c r="HMH11" s="110"/>
      <c r="HMI11" s="110"/>
      <c r="HMJ11" s="110"/>
      <c r="HMK11" s="110"/>
      <c r="HML11" s="110"/>
      <c r="HMM11" s="110"/>
      <c r="HMN11" s="110"/>
      <c r="HMO11" s="110"/>
      <c r="HMP11" s="110"/>
      <c r="HMQ11" s="110"/>
      <c r="HMR11" s="110"/>
      <c r="HMS11" s="110"/>
      <c r="HMT11" s="110"/>
      <c r="HMU11" s="110"/>
      <c r="HMV11" s="110"/>
      <c r="HMW11" s="110"/>
      <c r="HMX11" s="110"/>
      <c r="HMY11" s="110"/>
      <c r="HMZ11" s="110"/>
      <c r="HNA11" s="110"/>
      <c r="HNB11" s="110"/>
      <c r="HNC11" s="110"/>
      <c r="HND11" s="110"/>
      <c r="HNE11" s="110"/>
      <c r="HNF11" s="110"/>
      <c r="HNG11" s="110"/>
      <c r="HNH11" s="110"/>
      <c r="HNI11" s="110"/>
      <c r="HNJ11" s="110"/>
      <c r="HNK11" s="110"/>
      <c r="HNL11" s="110"/>
      <c r="HNM11" s="110"/>
      <c r="HNN11" s="110"/>
      <c r="HNO11" s="110"/>
      <c r="HNP11" s="110"/>
      <c r="HNQ11" s="110"/>
      <c r="HNR11" s="110"/>
      <c r="HNS11" s="110"/>
      <c r="HNT11" s="110"/>
      <c r="HNU11" s="110"/>
      <c r="HNV11" s="110"/>
      <c r="HNW11" s="110"/>
      <c r="HNX11" s="110"/>
      <c r="HNY11" s="110"/>
      <c r="HNZ11" s="110"/>
      <c r="HOA11" s="110"/>
      <c r="HOB11" s="110"/>
      <c r="HOC11" s="110"/>
      <c r="HOD11" s="110"/>
      <c r="HOE11" s="110"/>
      <c r="HOF11" s="110"/>
      <c r="HOG11" s="110"/>
      <c r="HOH11" s="110"/>
      <c r="HOI11" s="110"/>
      <c r="HOJ11" s="110"/>
      <c r="HOK11" s="110"/>
      <c r="HOL11" s="110"/>
      <c r="HOM11" s="110"/>
      <c r="HON11" s="110"/>
      <c r="HOO11" s="110"/>
      <c r="HOP11" s="110"/>
      <c r="HOQ11" s="110"/>
      <c r="HOR11" s="110"/>
      <c r="HOS11" s="110"/>
      <c r="HOT11" s="110"/>
      <c r="HOU11" s="110"/>
      <c r="HOV11" s="110"/>
      <c r="HOW11" s="110"/>
      <c r="HOX11" s="110"/>
      <c r="HOY11" s="110"/>
      <c r="HOZ11" s="110"/>
      <c r="HPA11" s="110"/>
      <c r="HPB11" s="110"/>
      <c r="HPC11" s="110"/>
      <c r="HPD11" s="110"/>
      <c r="HPE11" s="110"/>
      <c r="HPF11" s="110"/>
      <c r="HPG11" s="110"/>
      <c r="HPH11" s="110"/>
      <c r="HPI11" s="110"/>
      <c r="HPJ11" s="110"/>
      <c r="HPK11" s="110"/>
      <c r="HPL11" s="110"/>
      <c r="HPM11" s="110"/>
      <c r="HPN11" s="110"/>
      <c r="HPO11" s="110"/>
      <c r="HPP11" s="110"/>
      <c r="HPQ11" s="110"/>
      <c r="HPR11" s="110"/>
      <c r="HPS11" s="110"/>
      <c r="HPT11" s="110"/>
      <c r="HPU11" s="110"/>
      <c r="HPV11" s="110"/>
      <c r="HPW11" s="110"/>
      <c r="HPX11" s="110"/>
      <c r="HPY11" s="110"/>
      <c r="HPZ11" s="110"/>
      <c r="HQA11" s="110"/>
      <c r="HQB11" s="110"/>
      <c r="HQC11" s="110"/>
      <c r="HQD11" s="110"/>
      <c r="HQE11" s="110"/>
      <c r="HQF11" s="110"/>
      <c r="HQG11" s="110"/>
      <c r="HQH11" s="110"/>
      <c r="HQI11" s="110"/>
      <c r="HQJ11" s="110"/>
      <c r="HQK11" s="110"/>
      <c r="HQL11" s="110"/>
      <c r="HQM11" s="110"/>
      <c r="HQN11" s="110"/>
      <c r="HQO11" s="110"/>
      <c r="HQP11" s="110"/>
      <c r="HQQ11" s="110"/>
      <c r="HQR11" s="110"/>
      <c r="HQS11" s="110"/>
      <c r="HQT11" s="110"/>
      <c r="HQU11" s="110"/>
      <c r="HQV11" s="110"/>
      <c r="HQW11" s="110"/>
      <c r="HQX11" s="110"/>
      <c r="HQY11" s="110"/>
      <c r="HQZ11" s="110"/>
      <c r="HRA11" s="110"/>
      <c r="HRB11" s="110"/>
      <c r="HRC11" s="110"/>
      <c r="HRD11" s="110"/>
      <c r="HRE11" s="110"/>
      <c r="HRF11" s="110"/>
      <c r="HRG11" s="110"/>
      <c r="HRH11" s="110"/>
      <c r="HRI11" s="110"/>
      <c r="HRJ11" s="110"/>
      <c r="HRK11" s="110"/>
      <c r="HRL11" s="110"/>
      <c r="HRM11" s="110"/>
      <c r="HRN11" s="110"/>
      <c r="HRO11" s="110"/>
      <c r="HRP11" s="110"/>
      <c r="HRQ11" s="110"/>
      <c r="HRR11" s="110"/>
      <c r="HRS11" s="110"/>
      <c r="HRT11" s="110"/>
      <c r="HRU11" s="110"/>
      <c r="HRV11" s="110"/>
      <c r="HRW11" s="110"/>
      <c r="HRX11" s="110"/>
      <c r="HRY11" s="110"/>
      <c r="HRZ11" s="110"/>
      <c r="HSA11" s="110"/>
      <c r="HSB11" s="110"/>
      <c r="HSC11" s="110"/>
      <c r="HSD11" s="110"/>
      <c r="HSE11" s="110"/>
      <c r="HSF11" s="110"/>
      <c r="HSG11" s="110"/>
      <c r="HSH11" s="110"/>
      <c r="HSI11" s="110"/>
      <c r="HSJ11" s="110"/>
      <c r="HSK11" s="110"/>
      <c r="HSL11" s="110"/>
      <c r="HSM11" s="110"/>
      <c r="HSN11" s="110"/>
      <c r="HSO11" s="110"/>
      <c r="HSP11" s="110"/>
      <c r="HSQ11" s="110"/>
      <c r="HSR11" s="110"/>
      <c r="HSS11" s="110"/>
      <c r="HST11" s="110"/>
      <c r="HSU11" s="110"/>
      <c r="HSV11" s="110"/>
      <c r="HSW11" s="110"/>
      <c r="HSX11" s="110"/>
      <c r="HSY11" s="110"/>
      <c r="HSZ11" s="110"/>
      <c r="HTA11" s="110"/>
      <c r="HTB11" s="110"/>
      <c r="HTC11" s="110"/>
      <c r="HTD11" s="110"/>
      <c r="HTE11" s="110"/>
      <c r="HTF11" s="110"/>
      <c r="HTG11" s="110"/>
      <c r="HTH11" s="110"/>
      <c r="HTI11" s="110"/>
      <c r="HTJ11" s="110"/>
      <c r="HTK11" s="110"/>
      <c r="HTL11" s="110"/>
      <c r="HTM11" s="110"/>
      <c r="HTN11" s="110"/>
      <c r="HTO11" s="110"/>
      <c r="HTP11" s="110"/>
      <c r="HTQ11" s="110"/>
      <c r="HTR11" s="110"/>
      <c r="HTS11" s="110"/>
      <c r="HTT11" s="110"/>
      <c r="HTU11" s="110"/>
      <c r="HTV11" s="110"/>
      <c r="HTW11" s="110"/>
      <c r="HTX11" s="110"/>
      <c r="HTY11" s="110"/>
      <c r="HTZ11" s="110"/>
      <c r="HUA11" s="110"/>
      <c r="HUB11" s="110"/>
      <c r="HUC11" s="110"/>
      <c r="HUD11" s="110"/>
      <c r="HUE11" s="110"/>
      <c r="HUF11" s="110"/>
      <c r="HUG11" s="110"/>
      <c r="HUH11" s="110"/>
      <c r="HUI11" s="110"/>
      <c r="HUJ11" s="110"/>
      <c r="HUK11" s="110"/>
      <c r="HUL11" s="110"/>
      <c r="HUM11" s="110"/>
      <c r="HUN11" s="110"/>
      <c r="HUO11" s="110"/>
      <c r="HUP11" s="110"/>
      <c r="HUQ11" s="110"/>
      <c r="HUR11" s="110"/>
      <c r="HUS11" s="110"/>
      <c r="HUT11" s="110"/>
      <c r="HUU11" s="110"/>
      <c r="HUV11" s="110"/>
      <c r="HUW11" s="110"/>
      <c r="HUX11" s="110"/>
      <c r="HUY11" s="110"/>
      <c r="HUZ11" s="110"/>
      <c r="HVA11" s="110"/>
      <c r="HVB11" s="110"/>
      <c r="HVC11" s="110"/>
      <c r="HVD11" s="110"/>
      <c r="HVE11" s="110"/>
      <c r="HVF11" s="110"/>
      <c r="HVG11" s="110"/>
      <c r="HVH11" s="110"/>
      <c r="HVI11" s="110"/>
      <c r="HVJ11" s="110"/>
      <c r="HVK11" s="110"/>
      <c r="HVL11" s="110"/>
      <c r="HVM11" s="110"/>
      <c r="HVN11" s="110"/>
      <c r="HVO11" s="110"/>
      <c r="HVP11" s="110"/>
      <c r="HVQ11" s="110"/>
      <c r="HVR11" s="110"/>
      <c r="HVS11" s="110"/>
      <c r="HVT11" s="110"/>
      <c r="HVU11" s="110"/>
      <c r="HVV11" s="110"/>
      <c r="HVW11" s="110"/>
      <c r="HVX11" s="110"/>
      <c r="HVY11" s="110"/>
      <c r="HVZ11" s="110"/>
      <c r="HWA11" s="110"/>
      <c r="HWB11" s="110"/>
      <c r="HWC11" s="110"/>
      <c r="HWD11" s="110"/>
      <c r="HWE11" s="110"/>
      <c r="HWF11" s="110"/>
      <c r="HWG11" s="110"/>
      <c r="HWH11" s="110"/>
      <c r="HWI11" s="110"/>
      <c r="HWJ11" s="110"/>
      <c r="HWK11" s="110"/>
      <c r="HWL11" s="110"/>
      <c r="HWM11" s="110"/>
      <c r="HWN11" s="110"/>
      <c r="HWO11" s="110"/>
      <c r="HWP11" s="110"/>
      <c r="HWQ11" s="110"/>
      <c r="HWR11" s="110"/>
      <c r="HWS11" s="110"/>
      <c r="HWT11" s="110"/>
      <c r="HWU11" s="110"/>
      <c r="HWV11" s="110"/>
      <c r="HWW11" s="110"/>
      <c r="HWX11" s="110"/>
      <c r="HWY11" s="110"/>
      <c r="HWZ11" s="110"/>
      <c r="HXA11" s="110"/>
      <c r="HXB11" s="110"/>
      <c r="HXC11" s="110"/>
      <c r="HXD11" s="110"/>
      <c r="HXE11" s="110"/>
      <c r="HXF11" s="110"/>
      <c r="HXG11" s="110"/>
      <c r="HXH11" s="110"/>
      <c r="HXI11" s="110"/>
      <c r="HXJ11" s="110"/>
      <c r="HXK11" s="110"/>
      <c r="HXL11" s="110"/>
      <c r="HXM11" s="110"/>
      <c r="HXN11" s="110"/>
      <c r="HXO11" s="110"/>
      <c r="HXP11" s="110"/>
      <c r="HXQ11" s="110"/>
      <c r="HXR11" s="110"/>
      <c r="HXS11" s="110"/>
      <c r="HXT11" s="110"/>
      <c r="HXU11" s="110"/>
      <c r="HXV11" s="110"/>
      <c r="HXW11" s="110"/>
      <c r="HXX11" s="110"/>
      <c r="HXY11" s="110"/>
      <c r="HXZ11" s="110"/>
      <c r="HYA11" s="110"/>
      <c r="HYB11" s="110"/>
      <c r="HYC11" s="110"/>
      <c r="HYD11" s="110"/>
      <c r="HYE11" s="110"/>
      <c r="HYF11" s="110"/>
      <c r="HYG11" s="110"/>
      <c r="HYH11" s="110"/>
      <c r="HYI11" s="110"/>
      <c r="HYJ11" s="110"/>
      <c r="HYK11" s="110"/>
      <c r="HYL11" s="110"/>
      <c r="HYM11" s="110"/>
      <c r="HYN11" s="110"/>
      <c r="HYO11" s="110"/>
      <c r="HYP11" s="110"/>
      <c r="HYQ11" s="110"/>
      <c r="HYR11" s="110"/>
      <c r="HYS11" s="110"/>
      <c r="HYT11" s="110"/>
      <c r="HYU11" s="110"/>
      <c r="HYV11" s="110"/>
      <c r="HYW11" s="110"/>
      <c r="HYX11" s="110"/>
      <c r="HYY11" s="110"/>
      <c r="HYZ11" s="110"/>
      <c r="HZA11" s="110"/>
      <c r="HZB11" s="110"/>
      <c r="HZC11" s="110"/>
      <c r="HZD11" s="110"/>
      <c r="HZE11" s="110"/>
      <c r="HZF11" s="110"/>
      <c r="HZG11" s="110"/>
      <c r="HZH11" s="110"/>
      <c r="HZI11" s="110"/>
      <c r="HZJ11" s="110"/>
      <c r="HZK11" s="110"/>
      <c r="HZL11" s="110"/>
      <c r="HZM11" s="110"/>
      <c r="HZN11" s="110"/>
      <c r="HZO11" s="110"/>
      <c r="HZP11" s="110"/>
      <c r="HZQ11" s="110"/>
      <c r="HZR11" s="110"/>
      <c r="HZS11" s="110"/>
      <c r="HZT11" s="110"/>
      <c r="HZU11" s="110"/>
      <c r="HZV11" s="110"/>
      <c r="HZW11" s="110"/>
      <c r="HZX11" s="110"/>
      <c r="HZY11" s="110"/>
      <c r="HZZ11" s="110"/>
      <c r="IAA11" s="110"/>
      <c r="IAB11" s="110"/>
      <c r="IAC11" s="110"/>
      <c r="IAD11" s="110"/>
      <c r="IAE11" s="110"/>
      <c r="IAF11" s="110"/>
      <c r="IAG11" s="110"/>
      <c r="IAH11" s="110"/>
      <c r="IAI11" s="110"/>
      <c r="IAJ11" s="110"/>
      <c r="IAK11" s="110"/>
      <c r="IAL11" s="110"/>
      <c r="IAM11" s="110"/>
      <c r="IAN11" s="110"/>
      <c r="IAO11" s="110"/>
      <c r="IAP11" s="110"/>
      <c r="IAQ11" s="110"/>
      <c r="IAR11" s="110"/>
      <c r="IAS11" s="110"/>
      <c r="IAT11" s="110"/>
      <c r="IAU11" s="110"/>
      <c r="IAV11" s="110"/>
      <c r="IAW11" s="110"/>
      <c r="IAX11" s="110"/>
      <c r="IAY11" s="110"/>
      <c r="IAZ11" s="110"/>
      <c r="IBA11" s="110"/>
      <c r="IBB11" s="110"/>
      <c r="IBC11" s="110"/>
      <c r="IBD11" s="110"/>
      <c r="IBE11" s="110"/>
      <c r="IBF11" s="110"/>
      <c r="IBG11" s="110"/>
      <c r="IBH11" s="110"/>
      <c r="IBI11" s="110"/>
      <c r="IBJ11" s="110"/>
      <c r="IBK11" s="110"/>
      <c r="IBL11" s="110"/>
      <c r="IBM11" s="110"/>
      <c r="IBN11" s="110"/>
      <c r="IBO11" s="110"/>
      <c r="IBP11" s="110"/>
      <c r="IBQ11" s="110"/>
      <c r="IBR11" s="110"/>
      <c r="IBS11" s="110"/>
      <c r="IBT11" s="110"/>
      <c r="IBU11" s="110"/>
      <c r="IBV11" s="110"/>
      <c r="IBW11" s="110"/>
      <c r="IBX11" s="110"/>
      <c r="IBY11" s="110"/>
      <c r="IBZ11" s="110"/>
      <c r="ICA11" s="110"/>
      <c r="ICB11" s="110"/>
      <c r="ICC11" s="110"/>
      <c r="ICD11" s="110"/>
      <c r="ICE11" s="110"/>
      <c r="ICF11" s="110"/>
      <c r="ICG11" s="110"/>
      <c r="ICH11" s="110"/>
      <c r="ICI11" s="110"/>
      <c r="ICJ11" s="110"/>
      <c r="ICK11" s="110"/>
      <c r="ICL11" s="110"/>
      <c r="ICM11" s="110"/>
      <c r="ICN11" s="110"/>
      <c r="ICO11" s="110"/>
      <c r="ICP11" s="110"/>
      <c r="ICQ11" s="110"/>
      <c r="ICR11" s="110"/>
      <c r="ICS11" s="110"/>
      <c r="ICT11" s="110"/>
      <c r="ICU11" s="110"/>
      <c r="ICV11" s="110"/>
      <c r="ICW11" s="110"/>
      <c r="ICX11" s="110"/>
      <c r="ICY11" s="110"/>
      <c r="ICZ11" s="110"/>
      <c r="IDA11" s="110"/>
      <c r="IDB11" s="110"/>
      <c r="IDC11" s="110"/>
      <c r="IDD11" s="110"/>
      <c r="IDE11" s="110"/>
      <c r="IDF11" s="110"/>
      <c r="IDG11" s="110"/>
      <c r="IDH11" s="110"/>
      <c r="IDI11" s="110"/>
      <c r="IDJ11" s="110"/>
      <c r="IDK11" s="110"/>
      <c r="IDL11" s="110"/>
      <c r="IDM11" s="110"/>
      <c r="IDN11" s="110"/>
      <c r="IDO11" s="110"/>
      <c r="IDP11" s="110"/>
      <c r="IDQ11" s="110"/>
      <c r="IDR11" s="110"/>
      <c r="IDS11" s="110"/>
      <c r="IDT11" s="110"/>
      <c r="IDU11" s="110"/>
      <c r="IDV11" s="110"/>
      <c r="IDW11" s="110"/>
      <c r="IDX11" s="110"/>
      <c r="IDY11" s="110"/>
      <c r="IDZ11" s="110"/>
      <c r="IEA11" s="110"/>
      <c r="IEB11" s="110"/>
      <c r="IEC11" s="110"/>
      <c r="IED11" s="110"/>
      <c r="IEE11" s="110"/>
      <c r="IEF11" s="110"/>
      <c r="IEG11" s="110"/>
      <c r="IEH11" s="110"/>
      <c r="IEI11" s="110"/>
      <c r="IEJ11" s="110"/>
      <c r="IEK11" s="110"/>
      <c r="IEL11" s="110"/>
      <c r="IEM11" s="110"/>
      <c r="IEN11" s="110"/>
      <c r="IEO11" s="110"/>
      <c r="IEP11" s="110"/>
      <c r="IEQ11" s="110"/>
      <c r="IER11" s="110"/>
      <c r="IES11" s="110"/>
      <c r="IET11" s="110"/>
      <c r="IEU11" s="110"/>
      <c r="IEV11" s="110"/>
      <c r="IEW11" s="110"/>
      <c r="IEX11" s="110"/>
      <c r="IEY11" s="110"/>
      <c r="IEZ11" s="110"/>
      <c r="IFA11" s="110"/>
      <c r="IFB11" s="110"/>
      <c r="IFC11" s="110"/>
      <c r="IFD11" s="110"/>
      <c r="IFE11" s="110"/>
      <c r="IFF11" s="110"/>
      <c r="IFG11" s="110"/>
      <c r="IFH11" s="110"/>
      <c r="IFI11" s="110"/>
      <c r="IFJ11" s="110"/>
      <c r="IFK11" s="110"/>
      <c r="IFL11" s="110"/>
      <c r="IFM11" s="110"/>
      <c r="IFN11" s="110"/>
      <c r="IFO11" s="110"/>
      <c r="IFP11" s="110"/>
      <c r="IFQ11" s="110"/>
      <c r="IFR11" s="110"/>
      <c r="IFS11" s="110"/>
      <c r="IFT11" s="110"/>
      <c r="IFU11" s="110"/>
      <c r="IFV11" s="110"/>
      <c r="IFW11" s="110"/>
      <c r="IFX11" s="110"/>
      <c r="IFY11" s="110"/>
      <c r="IFZ11" s="110"/>
      <c r="IGA11" s="110"/>
      <c r="IGB11" s="110"/>
      <c r="IGC11" s="110"/>
      <c r="IGD11" s="110"/>
      <c r="IGE11" s="110"/>
      <c r="IGF11" s="110"/>
      <c r="IGG11" s="110"/>
      <c r="IGH11" s="110"/>
      <c r="IGI11" s="110"/>
      <c r="IGJ11" s="110"/>
      <c r="IGK11" s="110"/>
      <c r="IGL11" s="110"/>
      <c r="IGM11" s="110"/>
      <c r="IGN11" s="110"/>
      <c r="IGO11" s="110"/>
      <c r="IGP11" s="110"/>
      <c r="IGQ11" s="110"/>
      <c r="IGR11" s="110"/>
      <c r="IGS11" s="110"/>
      <c r="IGT11" s="110"/>
      <c r="IGU11" s="110"/>
      <c r="IGV11" s="110"/>
      <c r="IGW11" s="110"/>
      <c r="IGX11" s="110"/>
      <c r="IGY11" s="110"/>
      <c r="IGZ11" s="110"/>
      <c r="IHA11" s="110"/>
      <c r="IHB11" s="110"/>
      <c r="IHC11" s="110"/>
      <c r="IHD11" s="110"/>
      <c r="IHE11" s="110"/>
      <c r="IHF11" s="110"/>
      <c r="IHG11" s="110"/>
      <c r="IHH11" s="110"/>
      <c r="IHI11" s="110"/>
      <c r="IHJ11" s="110"/>
      <c r="IHK11" s="110"/>
      <c r="IHL11" s="110"/>
      <c r="IHM11" s="110"/>
      <c r="IHN11" s="110"/>
      <c r="IHO11" s="110"/>
      <c r="IHP11" s="110"/>
      <c r="IHQ11" s="110"/>
      <c r="IHR11" s="110"/>
      <c r="IHS11" s="110"/>
      <c r="IHT11" s="110"/>
      <c r="IHU11" s="110"/>
      <c r="IHV11" s="110"/>
      <c r="IHW11" s="110"/>
      <c r="IHX11" s="110"/>
      <c r="IHY11" s="110"/>
      <c r="IHZ11" s="110"/>
      <c r="IIA11" s="110"/>
      <c r="IIB11" s="110"/>
      <c r="IIC11" s="110"/>
      <c r="IID11" s="110"/>
      <c r="IIE11" s="110"/>
      <c r="IIF11" s="110"/>
      <c r="IIG11" s="110"/>
      <c r="IIH11" s="110"/>
      <c r="III11" s="110"/>
      <c r="IIJ11" s="110"/>
      <c r="IIK11" s="110"/>
      <c r="IIL11" s="110"/>
      <c r="IIM11" s="110"/>
      <c r="IIN11" s="110"/>
      <c r="IIO11" s="110"/>
      <c r="IIP11" s="110"/>
      <c r="IIQ11" s="110"/>
      <c r="IIR11" s="110"/>
      <c r="IIS11" s="110"/>
      <c r="IIT11" s="110"/>
      <c r="IIU11" s="110"/>
      <c r="IIV11" s="110"/>
      <c r="IIW11" s="110"/>
      <c r="IIX11" s="110"/>
      <c r="IIY11" s="110"/>
      <c r="IIZ11" s="110"/>
      <c r="IJA11" s="110"/>
      <c r="IJB11" s="110"/>
      <c r="IJC11" s="110"/>
      <c r="IJD11" s="110"/>
      <c r="IJE11" s="110"/>
      <c r="IJF11" s="110"/>
      <c r="IJG11" s="110"/>
      <c r="IJH11" s="110"/>
      <c r="IJI11" s="110"/>
      <c r="IJJ11" s="110"/>
      <c r="IJK11" s="110"/>
      <c r="IJL11" s="110"/>
      <c r="IJM11" s="110"/>
      <c r="IJN11" s="110"/>
      <c r="IJO11" s="110"/>
      <c r="IJP11" s="110"/>
      <c r="IJQ11" s="110"/>
      <c r="IJR11" s="110"/>
      <c r="IJS11" s="110"/>
      <c r="IJT11" s="110"/>
      <c r="IJU11" s="110"/>
      <c r="IJV11" s="110"/>
      <c r="IJW11" s="110"/>
      <c r="IJX11" s="110"/>
      <c r="IJY11" s="110"/>
      <c r="IJZ11" s="110"/>
      <c r="IKA11" s="110"/>
      <c r="IKB11" s="110"/>
      <c r="IKC11" s="110"/>
      <c r="IKD11" s="110"/>
      <c r="IKE11" s="110"/>
      <c r="IKF11" s="110"/>
      <c r="IKG11" s="110"/>
      <c r="IKH11" s="110"/>
      <c r="IKI11" s="110"/>
      <c r="IKJ11" s="110"/>
      <c r="IKK11" s="110"/>
      <c r="IKL11" s="110"/>
      <c r="IKM11" s="110"/>
      <c r="IKN11" s="110"/>
      <c r="IKO11" s="110"/>
      <c r="IKP11" s="110"/>
      <c r="IKQ11" s="110"/>
      <c r="IKR11" s="110"/>
      <c r="IKS11" s="110"/>
      <c r="IKT11" s="110"/>
      <c r="IKU11" s="110"/>
      <c r="IKV11" s="110"/>
      <c r="IKW11" s="110"/>
      <c r="IKX11" s="110"/>
      <c r="IKY11" s="110"/>
      <c r="IKZ11" s="110"/>
      <c r="ILA11" s="110"/>
      <c r="ILB11" s="110"/>
      <c r="ILC11" s="110"/>
      <c r="ILD11" s="110"/>
      <c r="ILE11" s="110"/>
      <c r="ILF11" s="110"/>
      <c r="ILG11" s="110"/>
      <c r="ILH11" s="110"/>
      <c r="ILI11" s="110"/>
      <c r="ILJ11" s="110"/>
      <c r="ILK11" s="110"/>
      <c r="ILL11" s="110"/>
      <c r="ILM11" s="110"/>
      <c r="ILN11" s="110"/>
      <c r="ILO11" s="110"/>
      <c r="ILP11" s="110"/>
      <c r="ILQ11" s="110"/>
      <c r="ILR11" s="110"/>
      <c r="ILS11" s="110"/>
      <c r="ILT11" s="110"/>
      <c r="ILU11" s="110"/>
      <c r="ILV11" s="110"/>
      <c r="ILW11" s="110"/>
      <c r="ILX11" s="110"/>
      <c r="ILY11" s="110"/>
      <c r="ILZ11" s="110"/>
      <c r="IMA11" s="110"/>
      <c r="IMB11" s="110"/>
      <c r="IMC11" s="110"/>
      <c r="IMD11" s="110"/>
      <c r="IME11" s="110"/>
      <c r="IMF11" s="110"/>
      <c r="IMG11" s="110"/>
      <c r="IMH11" s="110"/>
      <c r="IMI11" s="110"/>
      <c r="IMJ11" s="110"/>
      <c r="IMK11" s="110"/>
      <c r="IML11" s="110"/>
      <c r="IMM11" s="110"/>
      <c r="IMN11" s="110"/>
      <c r="IMO11" s="110"/>
      <c r="IMP11" s="110"/>
      <c r="IMQ11" s="110"/>
      <c r="IMR11" s="110"/>
      <c r="IMS11" s="110"/>
      <c r="IMT11" s="110"/>
      <c r="IMU11" s="110"/>
      <c r="IMV11" s="110"/>
      <c r="IMW11" s="110"/>
      <c r="IMX11" s="110"/>
      <c r="IMY11" s="110"/>
      <c r="IMZ11" s="110"/>
      <c r="INA11" s="110"/>
      <c r="INB11" s="110"/>
      <c r="INC11" s="110"/>
      <c r="IND11" s="110"/>
      <c r="INE11" s="110"/>
      <c r="INF11" s="110"/>
      <c r="ING11" s="110"/>
      <c r="INH11" s="110"/>
      <c r="INI11" s="110"/>
      <c r="INJ11" s="110"/>
      <c r="INK11" s="110"/>
      <c r="INL11" s="110"/>
      <c r="INM11" s="110"/>
      <c r="INN11" s="110"/>
      <c r="INO11" s="110"/>
      <c r="INP11" s="110"/>
      <c r="INQ11" s="110"/>
      <c r="INR11" s="110"/>
      <c r="INS11" s="110"/>
      <c r="INT11" s="110"/>
      <c r="INU11" s="110"/>
      <c r="INV11" s="110"/>
      <c r="INW11" s="110"/>
      <c r="INX11" s="110"/>
      <c r="INY11" s="110"/>
      <c r="INZ11" s="110"/>
      <c r="IOA11" s="110"/>
      <c r="IOB11" s="110"/>
      <c r="IOC11" s="110"/>
      <c r="IOD11" s="110"/>
      <c r="IOE11" s="110"/>
      <c r="IOF11" s="110"/>
      <c r="IOG11" s="110"/>
      <c r="IOH11" s="110"/>
      <c r="IOI11" s="110"/>
      <c r="IOJ11" s="110"/>
      <c r="IOK11" s="110"/>
      <c r="IOL11" s="110"/>
      <c r="IOM11" s="110"/>
      <c r="ION11" s="110"/>
      <c r="IOO11" s="110"/>
      <c r="IOP11" s="110"/>
      <c r="IOQ11" s="110"/>
      <c r="IOR11" s="110"/>
      <c r="IOS11" s="110"/>
      <c r="IOT11" s="110"/>
      <c r="IOU11" s="110"/>
      <c r="IOV11" s="110"/>
      <c r="IOW11" s="110"/>
      <c r="IOX11" s="110"/>
      <c r="IOY11" s="110"/>
      <c r="IOZ11" s="110"/>
      <c r="IPA11" s="110"/>
      <c r="IPB11" s="110"/>
      <c r="IPC11" s="110"/>
      <c r="IPD11" s="110"/>
      <c r="IPE11" s="110"/>
      <c r="IPF11" s="110"/>
      <c r="IPG11" s="110"/>
      <c r="IPH11" s="110"/>
      <c r="IPI11" s="110"/>
      <c r="IPJ11" s="110"/>
      <c r="IPK11" s="110"/>
      <c r="IPL11" s="110"/>
      <c r="IPM11" s="110"/>
      <c r="IPN11" s="110"/>
      <c r="IPO11" s="110"/>
      <c r="IPP11" s="110"/>
      <c r="IPQ11" s="110"/>
      <c r="IPR11" s="110"/>
      <c r="IPS11" s="110"/>
      <c r="IPT11" s="110"/>
      <c r="IPU11" s="110"/>
      <c r="IPV11" s="110"/>
      <c r="IPW11" s="110"/>
      <c r="IPX11" s="110"/>
      <c r="IPY11" s="110"/>
      <c r="IPZ11" s="110"/>
      <c r="IQA11" s="110"/>
      <c r="IQB11" s="110"/>
      <c r="IQC11" s="110"/>
      <c r="IQD11" s="110"/>
      <c r="IQE11" s="110"/>
      <c r="IQF11" s="110"/>
      <c r="IQG11" s="110"/>
      <c r="IQH11" s="110"/>
      <c r="IQI11" s="110"/>
      <c r="IQJ11" s="110"/>
      <c r="IQK11" s="110"/>
      <c r="IQL11" s="110"/>
      <c r="IQM11" s="110"/>
      <c r="IQN11" s="110"/>
      <c r="IQO11" s="110"/>
      <c r="IQP11" s="110"/>
      <c r="IQQ11" s="110"/>
      <c r="IQR11" s="110"/>
      <c r="IQS11" s="110"/>
      <c r="IQT11" s="110"/>
      <c r="IQU11" s="110"/>
      <c r="IQV11" s="110"/>
      <c r="IQW11" s="110"/>
      <c r="IQX11" s="110"/>
      <c r="IQY11" s="110"/>
      <c r="IQZ11" s="110"/>
      <c r="IRA11" s="110"/>
      <c r="IRB11" s="110"/>
      <c r="IRC11" s="110"/>
      <c r="IRD11" s="110"/>
      <c r="IRE11" s="110"/>
      <c r="IRF11" s="110"/>
      <c r="IRG11" s="110"/>
      <c r="IRH11" s="110"/>
      <c r="IRI11" s="110"/>
      <c r="IRJ11" s="110"/>
      <c r="IRK11" s="110"/>
      <c r="IRL11" s="110"/>
      <c r="IRM11" s="110"/>
      <c r="IRN11" s="110"/>
      <c r="IRO11" s="110"/>
      <c r="IRP11" s="110"/>
      <c r="IRQ11" s="110"/>
      <c r="IRR11" s="110"/>
      <c r="IRS11" s="110"/>
      <c r="IRT11" s="110"/>
      <c r="IRU11" s="110"/>
      <c r="IRV11" s="110"/>
      <c r="IRW11" s="110"/>
      <c r="IRX11" s="110"/>
      <c r="IRY11" s="110"/>
      <c r="IRZ11" s="110"/>
      <c r="ISA11" s="110"/>
      <c r="ISB11" s="110"/>
      <c r="ISC11" s="110"/>
      <c r="ISD11" s="110"/>
      <c r="ISE11" s="110"/>
      <c r="ISF11" s="110"/>
      <c r="ISG11" s="110"/>
      <c r="ISH11" s="110"/>
      <c r="ISI11" s="110"/>
      <c r="ISJ11" s="110"/>
      <c r="ISK11" s="110"/>
      <c r="ISL11" s="110"/>
      <c r="ISM11" s="110"/>
      <c r="ISN11" s="110"/>
      <c r="ISO11" s="110"/>
      <c r="ISP11" s="110"/>
      <c r="ISQ11" s="110"/>
      <c r="ISR11" s="110"/>
      <c r="ISS11" s="110"/>
      <c r="IST11" s="110"/>
      <c r="ISU11" s="110"/>
      <c r="ISV11" s="110"/>
      <c r="ISW11" s="110"/>
      <c r="ISX11" s="110"/>
      <c r="ISY11" s="110"/>
      <c r="ISZ11" s="110"/>
      <c r="ITA11" s="110"/>
      <c r="ITB11" s="110"/>
      <c r="ITC11" s="110"/>
      <c r="ITD11" s="110"/>
      <c r="ITE11" s="110"/>
      <c r="ITF11" s="110"/>
      <c r="ITG11" s="110"/>
      <c r="ITH11" s="110"/>
      <c r="ITI11" s="110"/>
      <c r="ITJ11" s="110"/>
      <c r="ITK11" s="110"/>
      <c r="ITL11" s="110"/>
      <c r="ITM11" s="110"/>
      <c r="ITN11" s="110"/>
      <c r="ITO11" s="110"/>
      <c r="ITP11" s="110"/>
      <c r="ITQ11" s="110"/>
      <c r="ITR11" s="110"/>
      <c r="ITS11" s="110"/>
      <c r="ITT11" s="110"/>
      <c r="ITU11" s="110"/>
      <c r="ITV11" s="110"/>
      <c r="ITW11" s="110"/>
      <c r="ITX11" s="110"/>
      <c r="ITY11" s="110"/>
      <c r="ITZ11" s="110"/>
      <c r="IUA11" s="110"/>
      <c r="IUB11" s="110"/>
      <c r="IUC11" s="110"/>
      <c r="IUD11" s="110"/>
      <c r="IUE11" s="110"/>
      <c r="IUF11" s="110"/>
      <c r="IUG11" s="110"/>
      <c r="IUH11" s="110"/>
      <c r="IUI11" s="110"/>
      <c r="IUJ11" s="110"/>
      <c r="IUK11" s="110"/>
      <c r="IUL11" s="110"/>
      <c r="IUM11" s="110"/>
      <c r="IUN11" s="110"/>
      <c r="IUO11" s="110"/>
      <c r="IUP11" s="110"/>
      <c r="IUQ11" s="110"/>
      <c r="IUR11" s="110"/>
      <c r="IUS11" s="110"/>
      <c r="IUT11" s="110"/>
      <c r="IUU11" s="110"/>
      <c r="IUV11" s="110"/>
      <c r="IUW11" s="110"/>
      <c r="IUX11" s="110"/>
      <c r="IUY11" s="110"/>
      <c r="IUZ11" s="110"/>
      <c r="IVA11" s="110"/>
      <c r="IVB11" s="110"/>
      <c r="IVC11" s="110"/>
      <c r="IVD11" s="110"/>
      <c r="IVE11" s="110"/>
      <c r="IVF11" s="110"/>
      <c r="IVG11" s="110"/>
      <c r="IVH11" s="110"/>
      <c r="IVI11" s="110"/>
      <c r="IVJ11" s="110"/>
      <c r="IVK11" s="110"/>
      <c r="IVL11" s="110"/>
      <c r="IVM11" s="110"/>
      <c r="IVN11" s="110"/>
      <c r="IVO11" s="110"/>
      <c r="IVP11" s="110"/>
      <c r="IVQ11" s="110"/>
      <c r="IVR11" s="110"/>
      <c r="IVS11" s="110"/>
      <c r="IVT11" s="110"/>
      <c r="IVU11" s="110"/>
      <c r="IVV11" s="110"/>
      <c r="IVW11" s="110"/>
      <c r="IVX11" s="110"/>
      <c r="IVY11" s="110"/>
      <c r="IVZ11" s="110"/>
      <c r="IWA11" s="110"/>
      <c r="IWB11" s="110"/>
      <c r="IWC11" s="110"/>
      <c r="IWD11" s="110"/>
      <c r="IWE11" s="110"/>
      <c r="IWF11" s="110"/>
      <c r="IWG11" s="110"/>
      <c r="IWH11" s="110"/>
      <c r="IWI11" s="110"/>
      <c r="IWJ11" s="110"/>
      <c r="IWK11" s="110"/>
      <c r="IWL11" s="110"/>
      <c r="IWM11" s="110"/>
      <c r="IWN11" s="110"/>
      <c r="IWO11" s="110"/>
      <c r="IWP11" s="110"/>
      <c r="IWQ11" s="110"/>
      <c r="IWR11" s="110"/>
      <c r="IWS11" s="110"/>
      <c r="IWT11" s="110"/>
      <c r="IWU11" s="110"/>
      <c r="IWV11" s="110"/>
      <c r="IWW11" s="110"/>
      <c r="IWX11" s="110"/>
      <c r="IWY11" s="110"/>
      <c r="IWZ11" s="110"/>
      <c r="IXA11" s="110"/>
      <c r="IXB11" s="110"/>
      <c r="IXC11" s="110"/>
      <c r="IXD11" s="110"/>
      <c r="IXE11" s="110"/>
      <c r="IXF11" s="110"/>
      <c r="IXG11" s="110"/>
      <c r="IXH11" s="110"/>
      <c r="IXI11" s="110"/>
      <c r="IXJ11" s="110"/>
      <c r="IXK11" s="110"/>
      <c r="IXL11" s="110"/>
      <c r="IXM11" s="110"/>
      <c r="IXN11" s="110"/>
      <c r="IXO11" s="110"/>
      <c r="IXP11" s="110"/>
      <c r="IXQ11" s="110"/>
      <c r="IXR11" s="110"/>
      <c r="IXS11" s="110"/>
      <c r="IXT11" s="110"/>
      <c r="IXU11" s="110"/>
      <c r="IXV11" s="110"/>
      <c r="IXW11" s="110"/>
      <c r="IXX11" s="110"/>
      <c r="IXY11" s="110"/>
      <c r="IXZ11" s="110"/>
      <c r="IYA11" s="110"/>
      <c r="IYB11" s="110"/>
      <c r="IYC11" s="110"/>
      <c r="IYD11" s="110"/>
      <c r="IYE11" s="110"/>
      <c r="IYF11" s="110"/>
      <c r="IYG11" s="110"/>
      <c r="IYH11" s="110"/>
      <c r="IYI11" s="110"/>
      <c r="IYJ11" s="110"/>
      <c r="IYK11" s="110"/>
      <c r="IYL11" s="110"/>
      <c r="IYM11" s="110"/>
      <c r="IYN11" s="110"/>
      <c r="IYO11" s="110"/>
      <c r="IYP11" s="110"/>
      <c r="IYQ11" s="110"/>
      <c r="IYR11" s="110"/>
      <c r="IYS11" s="110"/>
      <c r="IYT11" s="110"/>
      <c r="IYU11" s="110"/>
      <c r="IYV11" s="110"/>
      <c r="IYW11" s="110"/>
      <c r="IYX11" s="110"/>
      <c r="IYY11" s="110"/>
      <c r="IYZ11" s="110"/>
      <c r="IZA11" s="110"/>
      <c r="IZB11" s="110"/>
      <c r="IZC11" s="110"/>
      <c r="IZD11" s="110"/>
      <c r="IZE11" s="110"/>
      <c r="IZF11" s="110"/>
      <c r="IZG11" s="110"/>
      <c r="IZH11" s="110"/>
      <c r="IZI11" s="110"/>
      <c r="IZJ11" s="110"/>
      <c r="IZK11" s="110"/>
      <c r="IZL11" s="110"/>
      <c r="IZM11" s="110"/>
      <c r="IZN11" s="110"/>
      <c r="IZO11" s="110"/>
      <c r="IZP11" s="110"/>
      <c r="IZQ11" s="110"/>
      <c r="IZR11" s="110"/>
      <c r="IZS11" s="110"/>
      <c r="IZT11" s="110"/>
      <c r="IZU11" s="110"/>
      <c r="IZV11" s="110"/>
      <c r="IZW11" s="110"/>
      <c r="IZX11" s="110"/>
      <c r="IZY11" s="110"/>
      <c r="IZZ11" s="110"/>
      <c r="JAA11" s="110"/>
      <c r="JAB11" s="110"/>
      <c r="JAC11" s="110"/>
      <c r="JAD11" s="110"/>
      <c r="JAE11" s="110"/>
      <c r="JAF11" s="110"/>
      <c r="JAG11" s="110"/>
      <c r="JAH11" s="110"/>
      <c r="JAI11" s="110"/>
      <c r="JAJ11" s="110"/>
      <c r="JAK11" s="110"/>
      <c r="JAL11" s="110"/>
      <c r="JAM11" s="110"/>
      <c r="JAN11" s="110"/>
      <c r="JAO11" s="110"/>
      <c r="JAP11" s="110"/>
      <c r="JAQ11" s="110"/>
      <c r="JAR11" s="110"/>
      <c r="JAS11" s="110"/>
      <c r="JAT11" s="110"/>
      <c r="JAU11" s="110"/>
      <c r="JAV11" s="110"/>
      <c r="JAW11" s="110"/>
      <c r="JAX11" s="110"/>
      <c r="JAY11" s="110"/>
      <c r="JAZ11" s="110"/>
      <c r="JBA11" s="110"/>
      <c r="JBB11" s="110"/>
      <c r="JBC11" s="110"/>
      <c r="JBD11" s="110"/>
      <c r="JBE11" s="110"/>
      <c r="JBF11" s="110"/>
      <c r="JBG11" s="110"/>
      <c r="JBH11" s="110"/>
      <c r="JBI11" s="110"/>
      <c r="JBJ11" s="110"/>
      <c r="JBK11" s="110"/>
      <c r="JBL11" s="110"/>
      <c r="JBM11" s="110"/>
      <c r="JBN11" s="110"/>
      <c r="JBO11" s="110"/>
      <c r="JBP11" s="110"/>
      <c r="JBQ11" s="110"/>
      <c r="JBR11" s="110"/>
      <c r="JBS11" s="110"/>
      <c r="JBT11" s="110"/>
      <c r="JBU11" s="110"/>
      <c r="JBV11" s="110"/>
      <c r="JBW11" s="110"/>
      <c r="JBX11" s="110"/>
      <c r="JBY11" s="110"/>
      <c r="JBZ11" s="110"/>
      <c r="JCA11" s="110"/>
      <c r="JCB11" s="110"/>
      <c r="JCC11" s="110"/>
      <c r="JCD11" s="110"/>
      <c r="JCE11" s="110"/>
      <c r="JCF11" s="110"/>
      <c r="JCG11" s="110"/>
      <c r="JCH11" s="110"/>
      <c r="JCI11" s="110"/>
      <c r="JCJ11" s="110"/>
      <c r="JCK11" s="110"/>
      <c r="JCL11" s="110"/>
      <c r="JCM11" s="110"/>
      <c r="JCN11" s="110"/>
      <c r="JCO11" s="110"/>
      <c r="JCP11" s="110"/>
      <c r="JCQ11" s="110"/>
      <c r="JCR11" s="110"/>
      <c r="JCS11" s="110"/>
      <c r="JCT11" s="110"/>
      <c r="JCU11" s="110"/>
      <c r="JCV11" s="110"/>
      <c r="JCW11" s="110"/>
      <c r="JCX11" s="110"/>
      <c r="JCY11" s="110"/>
      <c r="JCZ11" s="110"/>
      <c r="JDA11" s="110"/>
      <c r="JDB11" s="110"/>
      <c r="JDC11" s="110"/>
      <c r="JDD11" s="110"/>
      <c r="JDE11" s="110"/>
      <c r="JDF11" s="110"/>
      <c r="JDG11" s="110"/>
      <c r="JDH11" s="110"/>
      <c r="JDI11" s="110"/>
      <c r="JDJ11" s="110"/>
      <c r="JDK11" s="110"/>
      <c r="JDL11" s="110"/>
      <c r="JDM11" s="110"/>
      <c r="JDN11" s="110"/>
      <c r="JDO11" s="110"/>
      <c r="JDP11" s="110"/>
      <c r="JDQ11" s="110"/>
      <c r="JDR11" s="110"/>
      <c r="JDS11" s="110"/>
      <c r="JDT11" s="110"/>
      <c r="JDU11" s="110"/>
      <c r="JDV11" s="110"/>
      <c r="JDW11" s="110"/>
      <c r="JDX11" s="110"/>
      <c r="JDY11" s="110"/>
      <c r="JDZ11" s="110"/>
      <c r="JEA11" s="110"/>
      <c r="JEB11" s="110"/>
      <c r="JEC11" s="110"/>
      <c r="JED11" s="110"/>
      <c r="JEE11" s="110"/>
      <c r="JEF11" s="110"/>
      <c r="JEG11" s="110"/>
      <c r="JEH11" s="110"/>
      <c r="JEI11" s="110"/>
      <c r="JEJ11" s="110"/>
      <c r="JEK11" s="110"/>
      <c r="JEL11" s="110"/>
      <c r="JEM11" s="110"/>
      <c r="JEN11" s="110"/>
      <c r="JEO11" s="110"/>
      <c r="JEP11" s="110"/>
      <c r="JEQ11" s="110"/>
      <c r="JER11" s="110"/>
      <c r="JES11" s="110"/>
      <c r="JET11" s="110"/>
      <c r="JEU11" s="110"/>
      <c r="JEV11" s="110"/>
      <c r="JEW11" s="110"/>
      <c r="JEX11" s="110"/>
      <c r="JEY11" s="110"/>
      <c r="JEZ11" s="110"/>
      <c r="JFA11" s="110"/>
      <c r="JFB11" s="110"/>
      <c r="JFC11" s="110"/>
      <c r="JFD11" s="110"/>
      <c r="JFE11" s="110"/>
      <c r="JFF11" s="110"/>
      <c r="JFG11" s="110"/>
      <c r="JFH11" s="110"/>
      <c r="JFI11" s="110"/>
      <c r="JFJ11" s="110"/>
      <c r="JFK11" s="110"/>
      <c r="JFL11" s="110"/>
      <c r="JFM11" s="110"/>
      <c r="JFN11" s="110"/>
      <c r="JFO11" s="110"/>
      <c r="JFP11" s="110"/>
      <c r="JFQ11" s="110"/>
      <c r="JFR11" s="110"/>
      <c r="JFS11" s="110"/>
      <c r="JFT11" s="110"/>
      <c r="JFU11" s="110"/>
      <c r="JFV11" s="110"/>
      <c r="JFW11" s="110"/>
      <c r="JFX11" s="110"/>
      <c r="JFY11" s="110"/>
      <c r="JFZ11" s="110"/>
      <c r="JGA11" s="110"/>
      <c r="JGB11" s="110"/>
      <c r="JGC11" s="110"/>
      <c r="JGD11" s="110"/>
      <c r="JGE11" s="110"/>
      <c r="JGF11" s="110"/>
      <c r="JGG11" s="110"/>
      <c r="JGH11" s="110"/>
      <c r="JGI11" s="110"/>
      <c r="JGJ11" s="110"/>
      <c r="JGK11" s="110"/>
      <c r="JGL11" s="110"/>
      <c r="JGM11" s="110"/>
      <c r="JGN11" s="110"/>
      <c r="JGO11" s="110"/>
      <c r="JGP11" s="110"/>
      <c r="JGQ11" s="110"/>
      <c r="JGR11" s="110"/>
      <c r="JGS11" s="110"/>
      <c r="JGT11" s="110"/>
      <c r="JGU11" s="110"/>
      <c r="JGV11" s="110"/>
      <c r="JGW11" s="110"/>
      <c r="JGX11" s="110"/>
      <c r="JGY11" s="110"/>
      <c r="JGZ11" s="110"/>
      <c r="JHA11" s="110"/>
      <c r="JHB11" s="110"/>
      <c r="JHC11" s="110"/>
      <c r="JHD11" s="110"/>
      <c r="JHE11" s="110"/>
      <c r="JHF11" s="110"/>
      <c r="JHG11" s="110"/>
      <c r="JHH11" s="110"/>
      <c r="JHI11" s="110"/>
      <c r="JHJ11" s="110"/>
      <c r="JHK11" s="110"/>
      <c r="JHL11" s="110"/>
      <c r="JHM11" s="110"/>
      <c r="JHN11" s="110"/>
      <c r="JHO11" s="110"/>
      <c r="JHP11" s="110"/>
      <c r="JHQ11" s="110"/>
      <c r="JHR11" s="110"/>
      <c r="JHS11" s="110"/>
      <c r="JHT11" s="110"/>
      <c r="JHU11" s="110"/>
      <c r="JHV11" s="110"/>
      <c r="JHW11" s="110"/>
      <c r="JHX11" s="110"/>
      <c r="JHY11" s="110"/>
      <c r="JHZ11" s="110"/>
      <c r="JIA11" s="110"/>
      <c r="JIB11" s="110"/>
      <c r="JIC11" s="110"/>
      <c r="JID11" s="110"/>
      <c r="JIE11" s="110"/>
      <c r="JIF11" s="110"/>
      <c r="JIG11" s="110"/>
      <c r="JIH11" s="110"/>
      <c r="JII11" s="110"/>
      <c r="JIJ11" s="110"/>
      <c r="JIK11" s="110"/>
      <c r="JIL11" s="110"/>
      <c r="JIM11" s="110"/>
      <c r="JIN11" s="110"/>
      <c r="JIO11" s="110"/>
      <c r="JIP11" s="110"/>
      <c r="JIQ11" s="110"/>
      <c r="JIR11" s="110"/>
      <c r="JIS11" s="110"/>
      <c r="JIT11" s="110"/>
      <c r="JIU11" s="110"/>
      <c r="JIV11" s="110"/>
      <c r="JIW11" s="110"/>
      <c r="JIX11" s="110"/>
      <c r="JIY11" s="110"/>
      <c r="JIZ11" s="110"/>
      <c r="JJA11" s="110"/>
      <c r="JJB11" s="110"/>
      <c r="JJC11" s="110"/>
      <c r="JJD11" s="110"/>
      <c r="JJE11" s="110"/>
      <c r="JJF11" s="110"/>
      <c r="JJG11" s="110"/>
      <c r="JJH11" s="110"/>
      <c r="JJI11" s="110"/>
      <c r="JJJ11" s="110"/>
      <c r="JJK11" s="110"/>
      <c r="JJL11" s="110"/>
      <c r="JJM11" s="110"/>
      <c r="JJN11" s="110"/>
      <c r="JJO11" s="110"/>
      <c r="JJP11" s="110"/>
      <c r="JJQ11" s="110"/>
      <c r="JJR11" s="110"/>
      <c r="JJS11" s="110"/>
      <c r="JJT11" s="110"/>
      <c r="JJU11" s="110"/>
      <c r="JJV11" s="110"/>
      <c r="JJW11" s="110"/>
      <c r="JJX11" s="110"/>
      <c r="JJY11" s="110"/>
      <c r="JJZ11" s="110"/>
      <c r="JKA11" s="110"/>
      <c r="JKB11" s="110"/>
      <c r="JKC11" s="110"/>
      <c r="JKD11" s="110"/>
      <c r="JKE11" s="110"/>
      <c r="JKF11" s="110"/>
      <c r="JKG11" s="110"/>
      <c r="JKH11" s="110"/>
      <c r="JKI11" s="110"/>
      <c r="JKJ11" s="110"/>
      <c r="JKK11" s="110"/>
      <c r="JKL11" s="110"/>
      <c r="JKM11" s="110"/>
      <c r="JKN11" s="110"/>
      <c r="JKO11" s="110"/>
      <c r="JKP11" s="110"/>
      <c r="JKQ11" s="110"/>
      <c r="JKR11" s="110"/>
      <c r="JKS11" s="110"/>
      <c r="JKT11" s="110"/>
      <c r="JKU11" s="110"/>
      <c r="JKV11" s="110"/>
      <c r="JKW11" s="110"/>
      <c r="JKX11" s="110"/>
      <c r="JKY11" s="110"/>
      <c r="JKZ11" s="110"/>
      <c r="JLA11" s="110"/>
      <c r="JLB11" s="110"/>
      <c r="JLC11" s="110"/>
      <c r="JLD11" s="110"/>
      <c r="JLE11" s="110"/>
      <c r="JLF11" s="110"/>
      <c r="JLG11" s="110"/>
      <c r="JLH11" s="110"/>
      <c r="JLI11" s="110"/>
      <c r="JLJ11" s="110"/>
      <c r="JLK11" s="110"/>
      <c r="JLL11" s="110"/>
      <c r="JLM11" s="110"/>
      <c r="JLN11" s="110"/>
      <c r="JLO11" s="110"/>
      <c r="JLP11" s="110"/>
      <c r="JLQ11" s="110"/>
      <c r="JLR11" s="110"/>
      <c r="JLS11" s="110"/>
      <c r="JLT11" s="110"/>
      <c r="JLU11" s="110"/>
      <c r="JLV11" s="110"/>
      <c r="JLW11" s="110"/>
      <c r="JLX11" s="110"/>
      <c r="JLY11" s="110"/>
      <c r="JLZ11" s="110"/>
      <c r="JMA11" s="110"/>
      <c r="JMB11" s="110"/>
      <c r="JMC11" s="110"/>
      <c r="JMD11" s="110"/>
      <c r="JME11" s="110"/>
      <c r="JMF11" s="110"/>
      <c r="JMG11" s="110"/>
      <c r="JMH11" s="110"/>
      <c r="JMI11" s="110"/>
      <c r="JMJ11" s="110"/>
      <c r="JMK11" s="110"/>
      <c r="JML11" s="110"/>
      <c r="JMM11" s="110"/>
      <c r="JMN11" s="110"/>
      <c r="JMO11" s="110"/>
      <c r="JMP11" s="110"/>
      <c r="JMQ11" s="110"/>
      <c r="JMR11" s="110"/>
      <c r="JMS11" s="110"/>
      <c r="JMT11" s="110"/>
      <c r="JMU11" s="110"/>
      <c r="JMV11" s="110"/>
      <c r="JMW11" s="110"/>
      <c r="JMX11" s="110"/>
      <c r="JMY11" s="110"/>
      <c r="JMZ11" s="110"/>
      <c r="JNA11" s="110"/>
      <c r="JNB11" s="110"/>
      <c r="JNC11" s="110"/>
      <c r="JND11" s="110"/>
      <c r="JNE11" s="110"/>
      <c r="JNF11" s="110"/>
      <c r="JNG11" s="110"/>
      <c r="JNH11" s="110"/>
      <c r="JNI11" s="110"/>
      <c r="JNJ11" s="110"/>
      <c r="JNK11" s="110"/>
      <c r="JNL11" s="110"/>
      <c r="JNM11" s="110"/>
      <c r="JNN11" s="110"/>
      <c r="JNO11" s="110"/>
      <c r="JNP11" s="110"/>
      <c r="JNQ11" s="110"/>
      <c r="JNR11" s="110"/>
      <c r="JNS11" s="110"/>
      <c r="JNT11" s="110"/>
      <c r="JNU11" s="110"/>
      <c r="JNV11" s="110"/>
      <c r="JNW11" s="110"/>
      <c r="JNX11" s="110"/>
      <c r="JNY11" s="110"/>
      <c r="JNZ11" s="110"/>
      <c r="JOA11" s="110"/>
      <c r="JOB11" s="110"/>
      <c r="JOC11" s="110"/>
      <c r="JOD11" s="110"/>
      <c r="JOE11" s="110"/>
      <c r="JOF11" s="110"/>
      <c r="JOG11" s="110"/>
      <c r="JOH11" s="110"/>
      <c r="JOI11" s="110"/>
      <c r="JOJ11" s="110"/>
      <c r="JOK11" s="110"/>
      <c r="JOL11" s="110"/>
      <c r="JOM11" s="110"/>
      <c r="JON11" s="110"/>
      <c r="JOO11" s="110"/>
      <c r="JOP11" s="110"/>
      <c r="JOQ11" s="110"/>
      <c r="JOR11" s="110"/>
      <c r="JOS11" s="110"/>
      <c r="JOT11" s="110"/>
      <c r="JOU11" s="110"/>
      <c r="JOV11" s="110"/>
      <c r="JOW11" s="110"/>
      <c r="JOX11" s="110"/>
      <c r="JOY11" s="110"/>
      <c r="JOZ11" s="110"/>
      <c r="JPA11" s="110"/>
      <c r="JPB11" s="110"/>
      <c r="JPC11" s="110"/>
      <c r="JPD11" s="110"/>
      <c r="JPE11" s="110"/>
      <c r="JPF11" s="110"/>
      <c r="JPG11" s="110"/>
      <c r="JPH11" s="110"/>
      <c r="JPI11" s="110"/>
      <c r="JPJ11" s="110"/>
      <c r="JPK11" s="110"/>
      <c r="JPL11" s="110"/>
      <c r="JPM11" s="110"/>
      <c r="JPN11" s="110"/>
      <c r="JPO11" s="110"/>
      <c r="JPP11" s="110"/>
      <c r="JPQ11" s="110"/>
      <c r="JPR11" s="110"/>
      <c r="JPS11" s="110"/>
      <c r="JPT11" s="110"/>
      <c r="JPU11" s="110"/>
      <c r="JPV11" s="110"/>
      <c r="JPW11" s="110"/>
      <c r="JPX11" s="110"/>
      <c r="JPY11" s="110"/>
      <c r="JPZ11" s="110"/>
      <c r="JQA11" s="110"/>
      <c r="JQB11" s="110"/>
      <c r="JQC11" s="110"/>
      <c r="JQD11" s="110"/>
      <c r="JQE11" s="110"/>
      <c r="JQF11" s="110"/>
      <c r="JQG11" s="110"/>
      <c r="JQH11" s="110"/>
      <c r="JQI11" s="110"/>
      <c r="JQJ11" s="110"/>
      <c r="JQK11" s="110"/>
      <c r="JQL11" s="110"/>
      <c r="JQM11" s="110"/>
      <c r="JQN11" s="110"/>
      <c r="JQO11" s="110"/>
      <c r="JQP11" s="110"/>
      <c r="JQQ11" s="110"/>
      <c r="JQR11" s="110"/>
      <c r="JQS11" s="110"/>
      <c r="JQT11" s="110"/>
      <c r="JQU11" s="110"/>
      <c r="JQV11" s="110"/>
      <c r="JQW11" s="110"/>
      <c r="JQX11" s="110"/>
      <c r="JQY11" s="110"/>
      <c r="JQZ11" s="110"/>
      <c r="JRA11" s="110"/>
      <c r="JRB11" s="110"/>
      <c r="JRC11" s="110"/>
      <c r="JRD11" s="110"/>
      <c r="JRE11" s="110"/>
      <c r="JRF11" s="110"/>
      <c r="JRG11" s="110"/>
      <c r="JRH11" s="110"/>
      <c r="JRI11" s="110"/>
      <c r="JRJ11" s="110"/>
      <c r="JRK11" s="110"/>
      <c r="JRL11" s="110"/>
      <c r="JRM11" s="110"/>
      <c r="JRN11" s="110"/>
      <c r="JRO11" s="110"/>
      <c r="JRP11" s="110"/>
      <c r="JRQ11" s="110"/>
      <c r="JRR11" s="110"/>
      <c r="JRS11" s="110"/>
      <c r="JRT11" s="110"/>
      <c r="JRU11" s="110"/>
      <c r="JRV11" s="110"/>
      <c r="JRW11" s="110"/>
      <c r="JRX11" s="110"/>
      <c r="JRY11" s="110"/>
      <c r="JRZ11" s="110"/>
      <c r="JSA11" s="110"/>
      <c r="JSB11" s="110"/>
      <c r="JSC11" s="110"/>
      <c r="JSD11" s="110"/>
      <c r="JSE11" s="110"/>
      <c r="JSF11" s="110"/>
      <c r="JSG11" s="110"/>
      <c r="JSH11" s="110"/>
      <c r="JSI11" s="110"/>
      <c r="JSJ11" s="110"/>
      <c r="JSK11" s="110"/>
      <c r="JSL11" s="110"/>
      <c r="JSM11" s="110"/>
      <c r="JSN11" s="110"/>
      <c r="JSO11" s="110"/>
      <c r="JSP11" s="110"/>
      <c r="JSQ11" s="110"/>
      <c r="JSR11" s="110"/>
      <c r="JSS11" s="110"/>
      <c r="JST11" s="110"/>
      <c r="JSU11" s="110"/>
      <c r="JSV11" s="110"/>
      <c r="JSW11" s="110"/>
      <c r="JSX11" s="110"/>
      <c r="JSY11" s="110"/>
      <c r="JSZ11" s="110"/>
      <c r="JTA11" s="110"/>
      <c r="JTB11" s="110"/>
      <c r="JTC11" s="110"/>
      <c r="JTD11" s="110"/>
      <c r="JTE11" s="110"/>
      <c r="JTF11" s="110"/>
      <c r="JTG11" s="110"/>
      <c r="JTH11" s="110"/>
      <c r="JTI11" s="110"/>
      <c r="JTJ11" s="110"/>
      <c r="JTK11" s="110"/>
      <c r="JTL11" s="110"/>
      <c r="JTM11" s="110"/>
      <c r="JTN11" s="110"/>
      <c r="JTO11" s="110"/>
      <c r="JTP11" s="110"/>
      <c r="JTQ11" s="110"/>
      <c r="JTR11" s="110"/>
      <c r="JTS11" s="110"/>
      <c r="JTT11" s="110"/>
      <c r="JTU11" s="110"/>
      <c r="JTV11" s="110"/>
      <c r="JTW11" s="110"/>
      <c r="JTX11" s="110"/>
      <c r="JTY11" s="110"/>
      <c r="JTZ11" s="110"/>
      <c r="JUA11" s="110"/>
      <c r="JUB11" s="110"/>
      <c r="JUC11" s="110"/>
      <c r="JUD11" s="110"/>
      <c r="JUE11" s="110"/>
      <c r="JUF11" s="110"/>
      <c r="JUG11" s="110"/>
      <c r="JUH11" s="110"/>
      <c r="JUI11" s="110"/>
      <c r="JUJ11" s="110"/>
      <c r="JUK11" s="110"/>
      <c r="JUL11" s="110"/>
      <c r="JUM11" s="110"/>
      <c r="JUN11" s="110"/>
      <c r="JUO11" s="110"/>
      <c r="JUP11" s="110"/>
      <c r="JUQ11" s="110"/>
      <c r="JUR11" s="110"/>
      <c r="JUS11" s="110"/>
      <c r="JUT11" s="110"/>
      <c r="JUU11" s="110"/>
      <c r="JUV11" s="110"/>
      <c r="JUW11" s="110"/>
      <c r="JUX11" s="110"/>
      <c r="JUY11" s="110"/>
      <c r="JUZ11" s="110"/>
      <c r="JVA11" s="110"/>
      <c r="JVB11" s="110"/>
      <c r="JVC11" s="110"/>
      <c r="JVD11" s="110"/>
      <c r="JVE11" s="110"/>
      <c r="JVF11" s="110"/>
      <c r="JVG11" s="110"/>
      <c r="JVH11" s="110"/>
      <c r="JVI11" s="110"/>
      <c r="JVJ11" s="110"/>
      <c r="JVK11" s="110"/>
      <c r="JVL11" s="110"/>
      <c r="JVM11" s="110"/>
      <c r="JVN11" s="110"/>
      <c r="JVO11" s="110"/>
      <c r="JVP11" s="110"/>
      <c r="JVQ11" s="110"/>
      <c r="JVR11" s="110"/>
      <c r="JVS11" s="110"/>
      <c r="JVT11" s="110"/>
      <c r="JVU11" s="110"/>
      <c r="JVV11" s="110"/>
      <c r="JVW11" s="110"/>
      <c r="JVX11" s="110"/>
      <c r="JVY11" s="110"/>
      <c r="JVZ11" s="110"/>
      <c r="JWA11" s="110"/>
      <c r="JWB11" s="110"/>
      <c r="JWC11" s="110"/>
      <c r="JWD11" s="110"/>
      <c r="JWE11" s="110"/>
      <c r="JWF11" s="110"/>
      <c r="JWG11" s="110"/>
      <c r="JWH11" s="110"/>
      <c r="JWI11" s="110"/>
      <c r="JWJ11" s="110"/>
      <c r="JWK11" s="110"/>
      <c r="JWL11" s="110"/>
      <c r="JWM11" s="110"/>
      <c r="JWN11" s="110"/>
      <c r="JWO11" s="110"/>
      <c r="JWP11" s="110"/>
      <c r="JWQ11" s="110"/>
      <c r="JWR11" s="110"/>
      <c r="JWS11" s="110"/>
      <c r="JWT11" s="110"/>
      <c r="JWU11" s="110"/>
      <c r="JWV11" s="110"/>
      <c r="JWW11" s="110"/>
      <c r="JWX11" s="110"/>
      <c r="JWY11" s="110"/>
      <c r="JWZ11" s="110"/>
      <c r="JXA11" s="110"/>
      <c r="JXB11" s="110"/>
      <c r="JXC11" s="110"/>
      <c r="JXD11" s="110"/>
      <c r="JXE11" s="110"/>
      <c r="JXF11" s="110"/>
      <c r="JXG11" s="110"/>
      <c r="JXH11" s="110"/>
      <c r="JXI11" s="110"/>
      <c r="JXJ11" s="110"/>
      <c r="JXK11" s="110"/>
      <c r="JXL11" s="110"/>
      <c r="JXM11" s="110"/>
      <c r="JXN11" s="110"/>
      <c r="JXO11" s="110"/>
      <c r="JXP11" s="110"/>
      <c r="JXQ11" s="110"/>
      <c r="JXR11" s="110"/>
      <c r="JXS11" s="110"/>
      <c r="JXT11" s="110"/>
      <c r="JXU11" s="110"/>
      <c r="JXV11" s="110"/>
      <c r="JXW11" s="110"/>
      <c r="JXX11" s="110"/>
      <c r="JXY11" s="110"/>
      <c r="JXZ11" s="110"/>
      <c r="JYA11" s="110"/>
      <c r="JYB11" s="110"/>
      <c r="JYC11" s="110"/>
      <c r="JYD11" s="110"/>
      <c r="JYE11" s="110"/>
      <c r="JYF11" s="110"/>
      <c r="JYG11" s="110"/>
      <c r="JYH11" s="110"/>
      <c r="JYI11" s="110"/>
      <c r="JYJ11" s="110"/>
      <c r="JYK11" s="110"/>
      <c r="JYL11" s="110"/>
      <c r="JYM11" s="110"/>
      <c r="JYN11" s="110"/>
      <c r="JYO11" s="110"/>
      <c r="JYP11" s="110"/>
      <c r="JYQ11" s="110"/>
      <c r="JYR11" s="110"/>
      <c r="JYS11" s="110"/>
      <c r="JYT11" s="110"/>
      <c r="JYU11" s="110"/>
      <c r="JYV11" s="110"/>
      <c r="JYW11" s="110"/>
      <c r="JYX11" s="110"/>
      <c r="JYY11" s="110"/>
      <c r="JYZ11" s="110"/>
      <c r="JZA11" s="110"/>
      <c r="JZB11" s="110"/>
      <c r="JZC11" s="110"/>
      <c r="JZD11" s="110"/>
      <c r="JZE11" s="110"/>
      <c r="JZF11" s="110"/>
      <c r="JZG11" s="110"/>
      <c r="JZH11" s="110"/>
      <c r="JZI11" s="110"/>
      <c r="JZJ11" s="110"/>
      <c r="JZK11" s="110"/>
      <c r="JZL11" s="110"/>
      <c r="JZM11" s="110"/>
      <c r="JZN11" s="110"/>
      <c r="JZO11" s="110"/>
      <c r="JZP11" s="110"/>
      <c r="JZQ11" s="110"/>
      <c r="JZR11" s="110"/>
      <c r="JZS11" s="110"/>
      <c r="JZT11" s="110"/>
      <c r="JZU11" s="110"/>
      <c r="JZV11" s="110"/>
      <c r="JZW11" s="110"/>
      <c r="JZX11" s="110"/>
      <c r="JZY11" s="110"/>
      <c r="JZZ11" s="110"/>
      <c r="KAA11" s="110"/>
      <c r="KAB11" s="110"/>
      <c r="KAC11" s="110"/>
      <c r="KAD11" s="110"/>
      <c r="KAE11" s="110"/>
      <c r="KAF11" s="110"/>
      <c r="KAG11" s="110"/>
      <c r="KAH11" s="110"/>
      <c r="KAI11" s="110"/>
      <c r="KAJ11" s="110"/>
      <c r="KAK11" s="110"/>
      <c r="KAL11" s="110"/>
      <c r="KAM11" s="110"/>
      <c r="KAN11" s="110"/>
      <c r="KAO11" s="110"/>
      <c r="KAP11" s="110"/>
      <c r="KAQ11" s="110"/>
      <c r="KAR11" s="110"/>
      <c r="KAS11" s="110"/>
      <c r="KAT11" s="110"/>
      <c r="KAU11" s="110"/>
      <c r="KAV11" s="110"/>
      <c r="KAW11" s="110"/>
      <c r="KAX11" s="110"/>
      <c r="KAY11" s="110"/>
      <c r="KAZ11" s="110"/>
      <c r="KBA11" s="110"/>
      <c r="KBB11" s="110"/>
      <c r="KBC11" s="110"/>
      <c r="KBD11" s="110"/>
      <c r="KBE11" s="110"/>
      <c r="KBF11" s="110"/>
      <c r="KBG11" s="110"/>
      <c r="KBH11" s="110"/>
      <c r="KBI11" s="110"/>
      <c r="KBJ11" s="110"/>
      <c r="KBK11" s="110"/>
      <c r="KBL11" s="110"/>
      <c r="KBM11" s="110"/>
      <c r="KBN11" s="110"/>
      <c r="KBO11" s="110"/>
      <c r="KBP11" s="110"/>
      <c r="KBQ11" s="110"/>
      <c r="KBR11" s="110"/>
      <c r="KBS11" s="110"/>
      <c r="KBT11" s="110"/>
      <c r="KBU11" s="110"/>
      <c r="KBV11" s="110"/>
      <c r="KBW11" s="110"/>
      <c r="KBX11" s="110"/>
      <c r="KBY11" s="110"/>
      <c r="KBZ11" s="110"/>
      <c r="KCA11" s="110"/>
      <c r="KCB11" s="110"/>
      <c r="KCC11" s="110"/>
      <c r="KCD11" s="110"/>
      <c r="KCE11" s="110"/>
      <c r="KCF11" s="110"/>
      <c r="KCG11" s="110"/>
      <c r="KCH11" s="110"/>
      <c r="KCI11" s="110"/>
      <c r="KCJ11" s="110"/>
      <c r="KCK11" s="110"/>
      <c r="KCL11" s="110"/>
      <c r="KCM11" s="110"/>
      <c r="KCN11" s="110"/>
      <c r="KCO11" s="110"/>
      <c r="KCP11" s="110"/>
      <c r="KCQ11" s="110"/>
      <c r="KCR11" s="110"/>
      <c r="KCS11" s="110"/>
      <c r="KCT11" s="110"/>
      <c r="KCU11" s="110"/>
      <c r="KCV11" s="110"/>
      <c r="KCW11" s="110"/>
      <c r="KCX11" s="110"/>
      <c r="KCY11" s="110"/>
      <c r="KCZ11" s="110"/>
      <c r="KDA11" s="110"/>
      <c r="KDB11" s="110"/>
      <c r="KDC11" s="110"/>
      <c r="KDD11" s="110"/>
      <c r="KDE11" s="110"/>
      <c r="KDF11" s="110"/>
      <c r="KDG11" s="110"/>
      <c r="KDH11" s="110"/>
      <c r="KDI11" s="110"/>
      <c r="KDJ11" s="110"/>
      <c r="KDK11" s="110"/>
      <c r="KDL11" s="110"/>
      <c r="KDM11" s="110"/>
      <c r="KDN11" s="110"/>
      <c r="KDO11" s="110"/>
      <c r="KDP11" s="110"/>
      <c r="KDQ11" s="110"/>
      <c r="KDR11" s="110"/>
      <c r="KDS11" s="110"/>
      <c r="KDT11" s="110"/>
      <c r="KDU11" s="110"/>
      <c r="KDV11" s="110"/>
      <c r="KDW11" s="110"/>
      <c r="KDX11" s="110"/>
      <c r="KDY11" s="110"/>
      <c r="KDZ11" s="110"/>
      <c r="KEA11" s="110"/>
      <c r="KEB11" s="110"/>
      <c r="KEC11" s="110"/>
      <c r="KED11" s="110"/>
      <c r="KEE11" s="110"/>
      <c r="KEF11" s="110"/>
      <c r="KEG11" s="110"/>
      <c r="KEH11" s="110"/>
      <c r="KEI11" s="110"/>
      <c r="KEJ11" s="110"/>
      <c r="KEK11" s="110"/>
      <c r="KEL11" s="110"/>
      <c r="KEM11" s="110"/>
      <c r="KEN11" s="110"/>
      <c r="KEO11" s="110"/>
      <c r="KEP11" s="110"/>
      <c r="KEQ11" s="110"/>
      <c r="KER11" s="110"/>
      <c r="KES11" s="110"/>
      <c r="KET11" s="110"/>
      <c r="KEU11" s="110"/>
      <c r="KEV11" s="110"/>
      <c r="KEW11" s="110"/>
      <c r="KEX11" s="110"/>
      <c r="KEY11" s="110"/>
      <c r="KEZ11" s="110"/>
      <c r="KFA11" s="110"/>
      <c r="KFB11" s="110"/>
      <c r="KFC11" s="110"/>
      <c r="KFD11" s="110"/>
      <c r="KFE11" s="110"/>
      <c r="KFF11" s="110"/>
      <c r="KFG11" s="110"/>
      <c r="KFH11" s="110"/>
      <c r="KFI11" s="110"/>
      <c r="KFJ11" s="110"/>
      <c r="KFK11" s="110"/>
      <c r="KFL11" s="110"/>
      <c r="KFM11" s="110"/>
      <c r="KFN11" s="110"/>
      <c r="KFO11" s="110"/>
      <c r="KFP11" s="110"/>
      <c r="KFQ11" s="110"/>
      <c r="KFR11" s="110"/>
      <c r="KFS11" s="110"/>
      <c r="KFT11" s="110"/>
      <c r="KFU11" s="110"/>
      <c r="KFV11" s="110"/>
      <c r="KFW11" s="110"/>
      <c r="KFX11" s="110"/>
      <c r="KFY11" s="110"/>
      <c r="KFZ11" s="110"/>
      <c r="KGA11" s="110"/>
      <c r="KGB11" s="110"/>
      <c r="KGC11" s="110"/>
      <c r="KGD11" s="110"/>
      <c r="KGE11" s="110"/>
      <c r="KGF11" s="110"/>
      <c r="KGG11" s="110"/>
      <c r="KGH11" s="110"/>
      <c r="KGI11" s="110"/>
      <c r="KGJ11" s="110"/>
      <c r="KGK11" s="110"/>
      <c r="KGL11" s="110"/>
      <c r="KGM11" s="110"/>
      <c r="KGN11" s="110"/>
      <c r="KGO11" s="110"/>
      <c r="KGP11" s="110"/>
      <c r="KGQ11" s="110"/>
      <c r="KGR11" s="110"/>
      <c r="KGS11" s="110"/>
      <c r="KGT11" s="110"/>
      <c r="KGU11" s="110"/>
      <c r="KGV11" s="110"/>
      <c r="KGW11" s="110"/>
      <c r="KGX11" s="110"/>
      <c r="KGY11" s="110"/>
      <c r="KGZ11" s="110"/>
      <c r="KHA11" s="110"/>
      <c r="KHB11" s="110"/>
      <c r="KHC11" s="110"/>
      <c r="KHD11" s="110"/>
      <c r="KHE11" s="110"/>
      <c r="KHF11" s="110"/>
      <c r="KHG11" s="110"/>
      <c r="KHH11" s="110"/>
      <c r="KHI11" s="110"/>
      <c r="KHJ11" s="110"/>
      <c r="KHK11" s="110"/>
      <c r="KHL11" s="110"/>
      <c r="KHM11" s="110"/>
      <c r="KHN11" s="110"/>
      <c r="KHO11" s="110"/>
      <c r="KHP11" s="110"/>
      <c r="KHQ11" s="110"/>
      <c r="KHR11" s="110"/>
      <c r="KHS11" s="110"/>
      <c r="KHT11" s="110"/>
      <c r="KHU11" s="110"/>
      <c r="KHV11" s="110"/>
      <c r="KHW11" s="110"/>
      <c r="KHX11" s="110"/>
      <c r="KHY11" s="110"/>
      <c r="KHZ11" s="110"/>
      <c r="KIA11" s="110"/>
      <c r="KIB11" s="110"/>
      <c r="KIC11" s="110"/>
      <c r="KID11" s="110"/>
      <c r="KIE11" s="110"/>
      <c r="KIF11" s="110"/>
      <c r="KIG11" s="110"/>
      <c r="KIH11" s="110"/>
      <c r="KII11" s="110"/>
      <c r="KIJ11" s="110"/>
      <c r="KIK11" s="110"/>
      <c r="KIL11" s="110"/>
      <c r="KIM11" s="110"/>
      <c r="KIN11" s="110"/>
      <c r="KIO11" s="110"/>
      <c r="KIP11" s="110"/>
      <c r="KIQ11" s="110"/>
      <c r="KIR11" s="110"/>
      <c r="KIS11" s="110"/>
      <c r="KIT11" s="110"/>
      <c r="KIU11" s="110"/>
      <c r="KIV11" s="110"/>
      <c r="KIW11" s="110"/>
      <c r="KIX11" s="110"/>
      <c r="KIY11" s="110"/>
      <c r="KIZ11" s="110"/>
      <c r="KJA11" s="110"/>
      <c r="KJB11" s="110"/>
      <c r="KJC11" s="110"/>
      <c r="KJD11" s="110"/>
      <c r="KJE11" s="110"/>
      <c r="KJF11" s="110"/>
      <c r="KJG11" s="110"/>
      <c r="KJH11" s="110"/>
      <c r="KJI11" s="110"/>
      <c r="KJJ11" s="110"/>
      <c r="KJK11" s="110"/>
      <c r="KJL11" s="110"/>
      <c r="KJM11" s="110"/>
      <c r="KJN11" s="110"/>
      <c r="KJO11" s="110"/>
      <c r="KJP11" s="110"/>
      <c r="KJQ11" s="110"/>
      <c r="KJR11" s="110"/>
      <c r="KJS11" s="110"/>
      <c r="KJT11" s="110"/>
      <c r="KJU11" s="110"/>
      <c r="KJV11" s="110"/>
      <c r="KJW11" s="110"/>
      <c r="KJX11" s="110"/>
      <c r="KJY11" s="110"/>
      <c r="KJZ11" s="110"/>
      <c r="KKA11" s="110"/>
      <c r="KKB11" s="110"/>
      <c r="KKC11" s="110"/>
      <c r="KKD11" s="110"/>
      <c r="KKE11" s="110"/>
      <c r="KKF11" s="110"/>
      <c r="KKG11" s="110"/>
      <c r="KKH11" s="110"/>
      <c r="KKI11" s="110"/>
      <c r="KKJ11" s="110"/>
      <c r="KKK11" s="110"/>
      <c r="KKL11" s="110"/>
      <c r="KKM11" s="110"/>
      <c r="KKN11" s="110"/>
      <c r="KKO11" s="110"/>
      <c r="KKP11" s="110"/>
      <c r="KKQ11" s="110"/>
      <c r="KKR11" s="110"/>
      <c r="KKS11" s="110"/>
      <c r="KKT11" s="110"/>
      <c r="KKU11" s="110"/>
      <c r="KKV11" s="110"/>
      <c r="KKW11" s="110"/>
      <c r="KKX11" s="110"/>
      <c r="KKY11" s="110"/>
      <c r="KKZ11" s="110"/>
      <c r="KLA11" s="110"/>
      <c r="KLB11" s="110"/>
      <c r="KLC11" s="110"/>
      <c r="KLD11" s="110"/>
      <c r="KLE11" s="110"/>
      <c r="KLF11" s="110"/>
      <c r="KLG11" s="110"/>
      <c r="KLH11" s="110"/>
      <c r="KLI11" s="110"/>
      <c r="KLJ11" s="110"/>
      <c r="KLK11" s="110"/>
      <c r="KLL11" s="110"/>
      <c r="KLM11" s="110"/>
      <c r="KLN11" s="110"/>
      <c r="KLO11" s="110"/>
      <c r="KLP11" s="110"/>
      <c r="KLQ11" s="110"/>
      <c r="KLR11" s="110"/>
      <c r="KLS11" s="110"/>
      <c r="KLT11" s="110"/>
      <c r="KLU11" s="110"/>
      <c r="KLV11" s="110"/>
      <c r="KLW11" s="110"/>
      <c r="KLX11" s="110"/>
      <c r="KLY11" s="110"/>
      <c r="KLZ11" s="110"/>
      <c r="KMA11" s="110"/>
      <c r="KMB11" s="110"/>
      <c r="KMC11" s="110"/>
      <c r="KMD11" s="110"/>
      <c r="KME11" s="110"/>
      <c r="KMF11" s="110"/>
      <c r="KMG11" s="110"/>
      <c r="KMH11" s="110"/>
      <c r="KMI11" s="110"/>
      <c r="KMJ11" s="110"/>
      <c r="KMK11" s="110"/>
      <c r="KML11" s="110"/>
      <c r="KMM11" s="110"/>
      <c r="KMN11" s="110"/>
      <c r="KMO11" s="110"/>
      <c r="KMP11" s="110"/>
      <c r="KMQ11" s="110"/>
      <c r="KMR11" s="110"/>
      <c r="KMS11" s="110"/>
      <c r="KMT11" s="110"/>
      <c r="KMU11" s="110"/>
      <c r="KMV11" s="110"/>
      <c r="KMW11" s="110"/>
      <c r="KMX11" s="110"/>
      <c r="KMY11" s="110"/>
      <c r="KMZ11" s="110"/>
      <c r="KNA11" s="110"/>
      <c r="KNB11" s="110"/>
      <c r="KNC11" s="110"/>
      <c r="KND11" s="110"/>
      <c r="KNE11" s="110"/>
      <c r="KNF11" s="110"/>
      <c r="KNG11" s="110"/>
      <c r="KNH11" s="110"/>
      <c r="KNI11" s="110"/>
      <c r="KNJ11" s="110"/>
      <c r="KNK11" s="110"/>
      <c r="KNL11" s="110"/>
      <c r="KNM11" s="110"/>
      <c r="KNN11" s="110"/>
      <c r="KNO11" s="110"/>
      <c r="KNP11" s="110"/>
      <c r="KNQ11" s="110"/>
      <c r="KNR11" s="110"/>
      <c r="KNS11" s="110"/>
      <c r="KNT11" s="110"/>
      <c r="KNU11" s="110"/>
      <c r="KNV11" s="110"/>
      <c r="KNW11" s="110"/>
      <c r="KNX11" s="110"/>
      <c r="KNY11" s="110"/>
      <c r="KNZ11" s="110"/>
      <c r="KOA11" s="110"/>
      <c r="KOB11" s="110"/>
      <c r="KOC11" s="110"/>
      <c r="KOD11" s="110"/>
      <c r="KOE11" s="110"/>
      <c r="KOF11" s="110"/>
      <c r="KOG11" s="110"/>
      <c r="KOH11" s="110"/>
      <c r="KOI11" s="110"/>
      <c r="KOJ11" s="110"/>
      <c r="KOK11" s="110"/>
      <c r="KOL11" s="110"/>
      <c r="KOM11" s="110"/>
      <c r="KON11" s="110"/>
      <c r="KOO11" s="110"/>
      <c r="KOP11" s="110"/>
      <c r="KOQ11" s="110"/>
      <c r="KOR11" s="110"/>
      <c r="KOS11" s="110"/>
      <c r="KOT11" s="110"/>
      <c r="KOU11" s="110"/>
      <c r="KOV11" s="110"/>
      <c r="KOW11" s="110"/>
      <c r="KOX11" s="110"/>
      <c r="KOY11" s="110"/>
      <c r="KOZ11" s="110"/>
      <c r="KPA11" s="110"/>
      <c r="KPB11" s="110"/>
      <c r="KPC11" s="110"/>
      <c r="KPD11" s="110"/>
      <c r="KPE11" s="110"/>
      <c r="KPF11" s="110"/>
      <c r="KPG11" s="110"/>
      <c r="KPH11" s="110"/>
      <c r="KPI11" s="110"/>
      <c r="KPJ11" s="110"/>
      <c r="KPK11" s="110"/>
      <c r="KPL11" s="110"/>
      <c r="KPM11" s="110"/>
      <c r="KPN11" s="110"/>
      <c r="KPO11" s="110"/>
      <c r="KPP11" s="110"/>
      <c r="KPQ11" s="110"/>
      <c r="KPR11" s="110"/>
      <c r="KPS11" s="110"/>
      <c r="KPT11" s="110"/>
      <c r="KPU11" s="110"/>
      <c r="KPV11" s="110"/>
      <c r="KPW11" s="110"/>
      <c r="KPX11" s="110"/>
      <c r="KPY11" s="110"/>
      <c r="KPZ11" s="110"/>
      <c r="KQA11" s="110"/>
      <c r="KQB11" s="110"/>
      <c r="KQC11" s="110"/>
      <c r="KQD11" s="110"/>
      <c r="KQE11" s="110"/>
      <c r="KQF11" s="110"/>
      <c r="KQG11" s="110"/>
      <c r="KQH11" s="110"/>
      <c r="KQI11" s="110"/>
      <c r="KQJ11" s="110"/>
      <c r="KQK11" s="110"/>
      <c r="KQL11" s="110"/>
      <c r="KQM11" s="110"/>
      <c r="KQN11" s="110"/>
      <c r="KQO11" s="110"/>
      <c r="KQP11" s="110"/>
      <c r="KQQ11" s="110"/>
      <c r="KQR11" s="110"/>
      <c r="KQS11" s="110"/>
      <c r="KQT11" s="110"/>
      <c r="KQU11" s="110"/>
      <c r="KQV11" s="110"/>
      <c r="KQW11" s="110"/>
      <c r="KQX11" s="110"/>
      <c r="KQY11" s="110"/>
      <c r="KQZ11" s="110"/>
      <c r="KRA11" s="110"/>
      <c r="KRB11" s="110"/>
      <c r="KRC11" s="110"/>
      <c r="KRD11" s="110"/>
      <c r="KRE11" s="110"/>
      <c r="KRF11" s="110"/>
      <c r="KRG11" s="110"/>
      <c r="KRH11" s="110"/>
      <c r="KRI11" s="110"/>
      <c r="KRJ11" s="110"/>
      <c r="KRK11" s="110"/>
      <c r="KRL11" s="110"/>
      <c r="KRM11" s="110"/>
      <c r="KRN11" s="110"/>
      <c r="KRO11" s="110"/>
      <c r="KRP11" s="110"/>
      <c r="KRQ11" s="110"/>
      <c r="KRR11" s="110"/>
      <c r="KRS11" s="110"/>
      <c r="KRT11" s="110"/>
      <c r="KRU11" s="110"/>
      <c r="KRV11" s="110"/>
      <c r="KRW11" s="110"/>
      <c r="KRX11" s="110"/>
      <c r="KRY11" s="110"/>
      <c r="KRZ11" s="110"/>
      <c r="KSA11" s="110"/>
      <c r="KSB11" s="110"/>
      <c r="KSC11" s="110"/>
      <c r="KSD11" s="110"/>
      <c r="KSE11" s="110"/>
      <c r="KSF11" s="110"/>
      <c r="KSG11" s="110"/>
      <c r="KSH11" s="110"/>
      <c r="KSI11" s="110"/>
      <c r="KSJ11" s="110"/>
      <c r="KSK11" s="110"/>
      <c r="KSL11" s="110"/>
      <c r="KSM11" s="110"/>
      <c r="KSN11" s="110"/>
      <c r="KSO11" s="110"/>
      <c r="KSP11" s="110"/>
      <c r="KSQ11" s="110"/>
      <c r="KSR11" s="110"/>
      <c r="KSS11" s="110"/>
      <c r="KST11" s="110"/>
      <c r="KSU11" s="110"/>
      <c r="KSV11" s="110"/>
      <c r="KSW11" s="110"/>
      <c r="KSX11" s="110"/>
      <c r="KSY11" s="110"/>
      <c r="KSZ11" s="110"/>
      <c r="KTA11" s="110"/>
      <c r="KTB11" s="110"/>
      <c r="KTC11" s="110"/>
      <c r="KTD11" s="110"/>
      <c r="KTE11" s="110"/>
      <c r="KTF11" s="110"/>
      <c r="KTG11" s="110"/>
      <c r="KTH11" s="110"/>
      <c r="KTI11" s="110"/>
      <c r="KTJ11" s="110"/>
      <c r="KTK11" s="110"/>
      <c r="KTL11" s="110"/>
      <c r="KTM11" s="110"/>
      <c r="KTN11" s="110"/>
      <c r="KTO11" s="110"/>
      <c r="KTP11" s="110"/>
      <c r="KTQ11" s="110"/>
      <c r="KTR11" s="110"/>
      <c r="KTS11" s="110"/>
      <c r="KTT11" s="110"/>
      <c r="KTU11" s="110"/>
      <c r="KTV11" s="110"/>
      <c r="KTW11" s="110"/>
      <c r="KTX11" s="110"/>
      <c r="KTY11" s="110"/>
      <c r="KTZ11" s="110"/>
      <c r="KUA11" s="110"/>
      <c r="KUB11" s="110"/>
      <c r="KUC11" s="110"/>
      <c r="KUD11" s="110"/>
      <c r="KUE11" s="110"/>
      <c r="KUF11" s="110"/>
      <c r="KUG11" s="110"/>
      <c r="KUH11" s="110"/>
      <c r="KUI11" s="110"/>
      <c r="KUJ11" s="110"/>
      <c r="KUK11" s="110"/>
      <c r="KUL11" s="110"/>
      <c r="KUM11" s="110"/>
      <c r="KUN11" s="110"/>
      <c r="KUO11" s="110"/>
      <c r="KUP11" s="110"/>
      <c r="KUQ11" s="110"/>
      <c r="KUR11" s="110"/>
      <c r="KUS11" s="110"/>
      <c r="KUT11" s="110"/>
      <c r="KUU11" s="110"/>
      <c r="KUV11" s="110"/>
      <c r="KUW11" s="110"/>
      <c r="KUX11" s="110"/>
      <c r="KUY11" s="110"/>
      <c r="KUZ11" s="110"/>
      <c r="KVA11" s="110"/>
      <c r="KVB11" s="110"/>
      <c r="KVC11" s="110"/>
      <c r="KVD11" s="110"/>
      <c r="KVE11" s="110"/>
      <c r="KVF11" s="110"/>
      <c r="KVG11" s="110"/>
      <c r="KVH11" s="110"/>
      <c r="KVI11" s="110"/>
      <c r="KVJ11" s="110"/>
      <c r="KVK11" s="110"/>
      <c r="KVL11" s="110"/>
      <c r="KVM11" s="110"/>
      <c r="KVN11" s="110"/>
      <c r="KVO11" s="110"/>
      <c r="KVP11" s="110"/>
      <c r="KVQ11" s="110"/>
      <c r="KVR11" s="110"/>
      <c r="KVS11" s="110"/>
      <c r="KVT11" s="110"/>
      <c r="KVU11" s="110"/>
      <c r="KVV11" s="110"/>
      <c r="KVW11" s="110"/>
      <c r="KVX11" s="110"/>
      <c r="KVY11" s="110"/>
      <c r="KVZ11" s="110"/>
      <c r="KWA11" s="110"/>
      <c r="KWB11" s="110"/>
      <c r="KWC11" s="110"/>
      <c r="KWD11" s="110"/>
      <c r="KWE11" s="110"/>
      <c r="KWF11" s="110"/>
      <c r="KWG11" s="110"/>
      <c r="KWH11" s="110"/>
      <c r="KWI11" s="110"/>
      <c r="KWJ11" s="110"/>
      <c r="KWK11" s="110"/>
      <c r="KWL11" s="110"/>
      <c r="KWM11" s="110"/>
      <c r="KWN11" s="110"/>
      <c r="KWO11" s="110"/>
      <c r="KWP11" s="110"/>
      <c r="KWQ11" s="110"/>
      <c r="KWR11" s="110"/>
      <c r="KWS11" s="110"/>
      <c r="KWT11" s="110"/>
      <c r="KWU11" s="110"/>
      <c r="KWV11" s="110"/>
      <c r="KWW11" s="110"/>
      <c r="KWX11" s="110"/>
      <c r="KWY11" s="110"/>
      <c r="KWZ11" s="110"/>
      <c r="KXA11" s="110"/>
      <c r="KXB11" s="110"/>
      <c r="KXC11" s="110"/>
      <c r="KXD11" s="110"/>
      <c r="KXE11" s="110"/>
      <c r="KXF11" s="110"/>
      <c r="KXG11" s="110"/>
      <c r="KXH11" s="110"/>
      <c r="KXI11" s="110"/>
      <c r="KXJ11" s="110"/>
      <c r="KXK11" s="110"/>
      <c r="KXL11" s="110"/>
      <c r="KXM11" s="110"/>
      <c r="KXN11" s="110"/>
      <c r="KXO11" s="110"/>
      <c r="KXP11" s="110"/>
      <c r="KXQ11" s="110"/>
      <c r="KXR11" s="110"/>
      <c r="KXS11" s="110"/>
      <c r="KXT11" s="110"/>
      <c r="KXU11" s="110"/>
      <c r="KXV11" s="110"/>
      <c r="KXW11" s="110"/>
      <c r="KXX11" s="110"/>
      <c r="KXY11" s="110"/>
      <c r="KXZ11" s="110"/>
      <c r="KYA11" s="110"/>
      <c r="KYB11" s="110"/>
      <c r="KYC11" s="110"/>
      <c r="KYD11" s="110"/>
      <c r="KYE11" s="110"/>
      <c r="KYF11" s="110"/>
      <c r="KYG11" s="110"/>
      <c r="KYH11" s="110"/>
      <c r="KYI11" s="110"/>
      <c r="KYJ11" s="110"/>
      <c r="KYK11" s="110"/>
      <c r="KYL11" s="110"/>
      <c r="KYM11" s="110"/>
      <c r="KYN11" s="110"/>
      <c r="KYO11" s="110"/>
      <c r="KYP11" s="110"/>
      <c r="KYQ11" s="110"/>
      <c r="KYR11" s="110"/>
      <c r="KYS11" s="110"/>
      <c r="KYT11" s="110"/>
      <c r="KYU11" s="110"/>
      <c r="KYV11" s="110"/>
      <c r="KYW11" s="110"/>
      <c r="KYX11" s="110"/>
      <c r="KYY11" s="110"/>
      <c r="KYZ11" s="110"/>
      <c r="KZA11" s="110"/>
      <c r="KZB11" s="110"/>
      <c r="KZC11" s="110"/>
      <c r="KZD11" s="110"/>
      <c r="KZE11" s="110"/>
      <c r="KZF11" s="110"/>
      <c r="KZG11" s="110"/>
      <c r="KZH11" s="110"/>
      <c r="KZI11" s="110"/>
      <c r="KZJ11" s="110"/>
      <c r="KZK11" s="110"/>
      <c r="KZL11" s="110"/>
      <c r="KZM11" s="110"/>
      <c r="KZN11" s="110"/>
      <c r="KZO11" s="110"/>
      <c r="KZP11" s="110"/>
      <c r="KZQ11" s="110"/>
      <c r="KZR11" s="110"/>
      <c r="KZS11" s="110"/>
      <c r="KZT11" s="110"/>
      <c r="KZU11" s="110"/>
      <c r="KZV11" s="110"/>
      <c r="KZW11" s="110"/>
      <c r="KZX11" s="110"/>
      <c r="KZY11" s="110"/>
      <c r="KZZ11" s="110"/>
      <c r="LAA11" s="110"/>
      <c r="LAB11" s="110"/>
      <c r="LAC11" s="110"/>
      <c r="LAD11" s="110"/>
      <c r="LAE11" s="110"/>
      <c r="LAF11" s="110"/>
      <c r="LAG11" s="110"/>
      <c r="LAH11" s="110"/>
      <c r="LAI11" s="110"/>
      <c r="LAJ11" s="110"/>
      <c r="LAK11" s="110"/>
      <c r="LAL11" s="110"/>
      <c r="LAM11" s="110"/>
      <c r="LAN11" s="110"/>
      <c r="LAO11" s="110"/>
      <c r="LAP11" s="110"/>
      <c r="LAQ11" s="110"/>
      <c r="LAR11" s="110"/>
      <c r="LAS11" s="110"/>
      <c r="LAT11" s="110"/>
      <c r="LAU11" s="110"/>
      <c r="LAV11" s="110"/>
      <c r="LAW11" s="110"/>
      <c r="LAX11" s="110"/>
      <c r="LAY11" s="110"/>
      <c r="LAZ11" s="110"/>
      <c r="LBA11" s="110"/>
      <c r="LBB11" s="110"/>
      <c r="LBC11" s="110"/>
      <c r="LBD11" s="110"/>
      <c r="LBE11" s="110"/>
      <c r="LBF11" s="110"/>
      <c r="LBG11" s="110"/>
      <c r="LBH11" s="110"/>
      <c r="LBI11" s="110"/>
      <c r="LBJ11" s="110"/>
      <c r="LBK11" s="110"/>
      <c r="LBL11" s="110"/>
      <c r="LBM11" s="110"/>
      <c r="LBN11" s="110"/>
      <c r="LBO11" s="110"/>
      <c r="LBP11" s="110"/>
      <c r="LBQ11" s="110"/>
      <c r="LBR11" s="110"/>
      <c r="LBS11" s="110"/>
      <c r="LBT11" s="110"/>
      <c r="LBU11" s="110"/>
      <c r="LBV11" s="110"/>
      <c r="LBW11" s="110"/>
      <c r="LBX11" s="110"/>
      <c r="LBY11" s="110"/>
      <c r="LBZ11" s="110"/>
      <c r="LCA11" s="110"/>
      <c r="LCB11" s="110"/>
      <c r="LCC11" s="110"/>
      <c r="LCD11" s="110"/>
      <c r="LCE11" s="110"/>
      <c r="LCF11" s="110"/>
      <c r="LCG11" s="110"/>
      <c r="LCH11" s="110"/>
      <c r="LCI11" s="110"/>
      <c r="LCJ11" s="110"/>
      <c r="LCK11" s="110"/>
      <c r="LCL11" s="110"/>
      <c r="LCM11" s="110"/>
      <c r="LCN11" s="110"/>
      <c r="LCO11" s="110"/>
      <c r="LCP11" s="110"/>
      <c r="LCQ11" s="110"/>
      <c r="LCR11" s="110"/>
      <c r="LCS11" s="110"/>
      <c r="LCT11" s="110"/>
      <c r="LCU11" s="110"/>
      <c r="LCV11" s="110"/>
      <c r="LCW11" s="110"/>
      <c r="LCX11" s="110"/>
      <c r="LCY11" s="110"/>
      <c r="LCZ11" s="110"/>
      <c r="LDA11" s="110"/>
      <c r="LDB11" s="110"/>
      <c r="LDC11" s="110"/>
      <c r="LDD11" s="110"/>
      <c r="LDE11" s="110"/>
      <c r="LDF11" s="110"/>
      <c r="LDG11" s="110"/>
      <c r="LDH11" s="110"/>
      <c r="LDI11" s="110"/>
      <c r="LDJ11" s="110"/>
      <c r="LDK11" s="110"/>
      <c r="LDL11" s="110"/>
      <c r="LDM11" s="110"/>
      <c r="LDN11" s="110"/>
      <c r="LDO11" s="110"/>
      <c r="LDP11" s="110"/>
      <c r="LDQ11" s="110"/>
      <c r="LDR11" s="110"/>
      <c r="LDS11" s="110"/>
      <c r="LDT11" s="110"/>
      <c r="LDU11" s="110"/>
      <c r="LDV11" s="110"/>
      <c r="LDW11" s="110"/>
      <c r="LDX11" s="110"/>
      <c r="LDY11" s="110"/>
      <c r="LDZ11" s="110"/>
      <c r="LEA11" s="110"/>
      <c r="LEB11" s="110"/>
      <c r="LEC11" s="110"/>
      <c r="LED11" s="110"/>
      <c r="LEE11" s="110"/>
      <c r="LEF11" s="110"/>
      <c r="LEG11" s="110"/>
      <c r="LEH11" s="110"/>
      <c r="LEI11" s="110"/>
      <c r="LEJ11" s="110"/>
      <c r="LEK11" s="110"/>
      <c r="LEL11" s="110"/>
      <c r="LEM11" s="110"/>
      <c r="LEN11" s="110"/>
      <c r="LEO11" s="110"/>
      <c r="LEP11" s="110"/>
      <c r="LEQ11" s="110"/>
      <c r="LER11" s="110"/>
      <c r="LES11" s="110"/>
      <c r="LET11" s="110"/>
      <c r="LEU11" s="110"/>
      <c r="LEV11" s="110"/>
      <c r="LEW11" s="110"/>
      <c r="LEX11" s="110"/>
      <c r="LEY11" s="110"/>
      <c r="LEZ11" s="110"/>
      <c r="LFA11" s="110"/>
      <c r="LFB11" s="110"/>
      <c r="LFC11" s="110"/>
      <c r="LFD11" s="110"/>
      <c r="LFE11" s="110"/>
      <c r="LFF11" s="110"/>
      <c r="LFG11" s="110"/>
      <c r="LFH11" s="110"/>
      <c r="LFI11" s="110"/>
      <c r="LFJ11" s="110"/>
      <c r="LFK11" s="110"/>
      <c r="LFL11" s="110"/>
      <c r="LFM11" s="110"/>
      <c r="LFN11" s="110"/>
      <c r="LFO11" s="110"/>
      <c r="LFP11" s="110"/>
      <c r="LFQ11" s="110"/>
      <c r="LFR11" s="110"/>
      <c r="LFS11" s="110"/>
      <c r="LFT11" s="110"/>
      <c r="LFU11" s="110"/>
      <c r="LFV11" s="110"/>
      <c r="LFW11" s="110"/>
      <c r="LFX11" s="110"/>
      <c r="LFY11" s="110"/>
      <c r="LFZ11" s="110"/>
      <c r="LGA11" s="110"/>
      <c r="LGB11" s="110"/>
      <c r="LGC11" s="110"/>
      <c r="LGD11" s="110"/>
      <c r="LGE11" s="110"/>
      <c r="LGF11" s="110"/>
      <c r="LGG11" s="110"/>
      <c r="LGH11" s="110"/>
      <c r="LGI11" s="110"/>
      <c r="LGJ11" s="110"/>
      <c r="LGK11" s="110"/>
      <c r="LGL11" s="110"/>
      <c r="LGM11" s="110"/>
      <c r="LGN11" s="110"/>
      <c r="LGO11" s="110"/>
      <c r="LGP11" s="110"/>
      <c r="LGQ11" s="110"/>
      <c r="LGR11" s="110"/>
      <c r="LGS11" s="110"/>
      <c r="LGT11" s="110"/>
      <c r="LGU11" s="110"/>
      <c r="LGV11" s="110"/>
      <c r="LGW11" s="110"/>
      <c r="LGX11" s="110"/>
      <c r="LGY11" s="110"/>
      <c r="LGZ11" s="110"/>
      <c r="LHA11" s="110"/>
      <c r="LHB11" s="110"/>
      <c r="LHC11" s="110"/>
      <c r="LHD11" s="110"/>
      <c r="LHE11" s="110"/>
      <c r="LHF11" s="110"/>
      <c r="LHG11" s="110"/>
      <c r="LHH11" s="110"/>
      <c r="LHI11" s="110"/>
      <c r="LHJ11" s="110"/>
      <c r="LHK11" s="110"/>
      <c r="LHL11" s="110"/>
      <c r="LHM11" s="110"/>
      <c r="LHN11" s="110"/>
      <c r="LHO11" s="110"/>
      <c r="LHP11" s="110"/>
      <c r="LHQ11" s="110"/>
      <c r="LHR11" s="110"/>
      <c r="LHS11" s="110"/>
      <c r="LHT11" s="110"/>
      <c r="LHU11" s="110"/>
      <c r="LHV11" s="110"/>
      <c r="LHW11" s="110"/>
      <c r="LHX11" s="110"/>
      <c r="LHY11" s="110"/>
      <c r="LHZ11" s="110"/>
      <c r="LIA11" s="110"/>
      <c r="LIB11" s="110"/>
      <c r="LIC11" s="110"/>
      <c r="LID11" s="110"/>
      <c r="LIE11" s="110"/>
      <c r="LIF11" s="110"/>
      <c r="LIG11" s="110"/>
      <c r="LIH11" s="110"/>
      <c r="LII11" s="110"/>
      <c r="LIJ11" s="110"/>
      <c r="LIK11" s="110"/>
      <c r="LIL11" s="110"/>
      <c r="LIM11" s="110"/>
      <c r="LIN11" s="110"/>
      <c r="LIO11" s="110"/>
      <c r="LIP11" s="110"/>
      <c r="LIQ11" s="110"/>
      <c r="LIR11" s="110"/>
      <c r="LIS11" s="110"/>
      <c r="LIT11" s="110"/>
      <c r="LIU11" s="110"/>
      <c r="LIV11" s="110"/>
      <c r="LIW11" s="110"/>
      <c r="LIX11" s="110"/>
      <c r="LIY11" s="110"/>
      <c r="LIZ11" s="110"/>
      <c r="LJA11" s="110"/>
      <c r="LJB11" s="110"/>
      <c r="LJC11" s="110"/>
      <c r="LJD11" s="110"/>
      <c r="LJE11" s="110"/>
      <c r="LJF11" s="110"/>
      <c r="LJG11" s="110"/>
      <c r="LJH11" s="110"/>
      <c r="LJI11" s="110"/>
      <c r="LJJ11" s="110"/>
      <c r="LJK11" s="110"/>
      <c r="LJL11" s="110"/>
      <c r="LJM11" s="110"/>
      <c r="LJN11" s="110"/>
      <c r="LJO11" s="110"/>
      <c r="LJP11" s="110"/>
      <c r="LJQ11" s="110"/>
      <c r="LJR11" s="110"/>
      <c r="LJS11" s="110"/>
      <c r="LJT11" s="110"/>
      <c r="LJU11" s="110"/>
      <c r="LJV11" s="110"/>
      <c r="LJW11" s="110"/>
      <c r="LJX11" s="110"/>
      <c r="LJY11" s="110"/>
      <c r="LJZ11" s="110"/>
      <c r="LKA11" s="110"/>
      <c r="LKB11" s="110"/>
      <c r="LKC11" s="110"/>
      <c r="LKD11" s="110"/>
      <c r="LKE11" s="110"/>
      <c r="LKF11" s="110"/>
      <c r="LKG11" s="110"/>
      <c r="LKH11" s="110"/>
      <c r="LKI11" s="110"/>
      <c r="LKJ11" s="110"/>
      <c r="LKK11" s="110"/>
      <c r="LKL11" s="110"/>
      <c r="LKM11" s="110"/>
      <c r="LKN11" s="110"/>
      <c r="LKO11" s="110"/>
      <c r="LKP11" s="110"/>
      <c r="LKQ11" s="110"/>
      <c r="LKR11" s="110"/>
      <c r="LKS11" s="110"/>
      <c r="LKT11" s="110"/>
      <c r="LKU11" s="110"/>
      <c r="LKV11" s="110"/>
      <c r="LKW11" s="110"/>
      <c r="LKX11" s="110"/>
      <c r="LKY11" s="110"/>
      <c r="LKZ11" s="110"/>
      <c r="LLA11" s="110"/>
      <c r="LLB11" s="110"/>
      <c r="LLC11" s="110"/>
      <c r="LLD11" s="110"/>
      <c r="LLE11" s="110"/>
      <c r="LLF11" s="110"/>
      <c r="LLG11" s="110"/>
      <c r="LLH11" s="110"/>
      <c r="LLI11" s="110"/>
      <c r="LLJ11" s="110"/>
      <c r="LLK11" s="110"/>
      <c r="LLL11" s="110"/>
      <c r="LLM11" s="110"/>
      <c r="LLN11" s="110"/>
      <c r="LLO11" s="110"/>
      <c r="LLP11" s="110"/>
      <c r="LLQ11" s="110"/>
      <c r="LLR11" s="110"/>
      <c r="LLS11" s="110"/>
      <c r="LLT11" s="110"/>
      <c r="LLU11" s="110"/>
      <c r="LLV11" s="110"/>
      <c r="LLW11" s="110"/>
      <c r="LLX11" s="110"/>
      <c r="LLY11" s="110"/>
      <c r="LLZ11" s="110"/>
      <c r="LMA11" s="110"/>
      <c r="LMB11" s="110"/>
      <c r="LMC11" s="110"/>
      <c r="LMD11" s="110"/>
      <c r="LME11" s="110"/>
      <c r="LMF11" s="110"/>
      <c r="LMG11" s="110"/>
      <c r="LMH11" s="110"/>
      <c r="LMI11" s="110"/>
      <c r="LMJ11" s="110"/>
      <c r="LMK11" s="110"/>
      <c r="LML11" s="110"/>
      <c r="LMM11" s="110"/>
      <c r="LMN11" s="110"/>
      <c r="LMO11" s="110"/>
      <c r="LMP11" s="110"/>
      <c r="LMQ11" s="110"/>
      <c r="LMR11" s="110"/>
      <c r="LMS11" s="110"/>
      <c r="LMT11" s="110"/>
      <c r="LMU11" s="110"/>
      <c r="LMV11" s="110"/>
      <c r="LMW11" s="110"/>
      <c r="LMX11" s="110"/>
      <c r="LMY11" s="110"/>
      <c r="LMZ11" s="110"/>
      <c r="LNA11" s="110"/>
      <c r="LNB11" s="110"/>
      <c r="LNC11" s="110"/>
      <c r="LND11" s="110"/>
      <c r="LNE11" s="110"/>
      <c r="LNF11" s="110"/>
      <c r="LNG11" s="110"/>
      <c r="LNH11" s="110"/>
      <c r="LNI11" s="110"/>
      <c r="LNJ11" s="110"/>
      <c r="LNK11" s="110"/>
      <c r="LNL11" s="110"/>
      <c r="LNM11" s="110"/>
      <c r="LNN11" s="110"/>
      <c r="LNO11" s="110"/>
      <c r="LNP11" s="110"/>
      <c r="LNQ11" s="110"/>
      <c r="LNR11" s="110"/>
      <c r="LNS11" s="110"/>
      <c r="LNT11" s="110"/>
      <c r="LNU11" s="110"/>
      <c r="LNV11" s="110"/>
      <c r="LNW11" s="110"/>
      <c r="LNX11" s="110"/>
      <c r="LNY11" s="110"/>
      <c r="LNZ11" s="110"/>
      <c r="LOA11" s="110"/>
      <c r="LOB11" s="110"/>
      <c r="LOC11" s="110"/>
      <c r="LOD11" s="110"/>
      <c r="LOE11" s="110"/>
      <c r="LOF11" s="110"/>
      <c r="LOG11" s="110"/>
      <c r="LOH11" s="110"/>
      <c r="LOI11" s="110"/>
      <c r="LOJ11" s="110"/>
      <c r="LOK11" s="110"/>
      <c r="LOL11" s="110"/>
      <c r="LOM11" s="110"/>
      <c r="LON11" s="110"/>
      <c r="LOO11" s="110"/>
      <c r="LOP11" s="110"/>
      <c r="LOQ11" s="110"/>
      <c r="LOR11" s="110"/>
      <c r="LOS11" s="110"/>
      <c r="LOT11" s="110"/>
      <c r="LOU11" s="110"/>
      <c r="LOV11" s="110"/>
      <c r="LOW11" s="110"/>
      <c r="LOX11" s="110"/>
      <c r="LOY11" s="110"/>
      <c r="LOZ11" s="110"/>
      <c r="LPA11" s="110"/>
      <c r="LPB11" s="110"/>
      <c r="LPC11" s="110"/>
      <c r="LPD11" s="110"/>
      <c r="LPE11" s="110"/>
      <c r="LPF11" s="110"/>
      <c r="LPG11" s="110"/>
      <c r="LPH11" s="110"/>
      <c r="LPI11" s="110"/>
      <c r="LPJ11" s="110"/>
      <c r="LPK11" s="110"/>
      <c r="LPL11" s="110"/>
      <c r="LPM11" s="110"/>
      <c r="LPN11" s="110"/>
      <c r="LPO11" s="110"/>
      <c r="LPP11" s="110"/>
      <c r="LPQ11" s="110"/>
      <c r="LPR11" s="110"/>
      <c r="LPS11" s="110"/>
      <c r="LPT11" s="110"/>
      <c r="LPU11" s="110"/>
      <c r="LPV11" s="110"/>
      <c r="LPW11" s="110"/>
      <c r="LPX11" s="110"/>
      <c r="LPY11" s="110"/>
      <c r="LPZ11" s="110"/>
      <c r="LQA11" s="110"/>
      <c r="LQB11" s="110"/>
      <c r="LQC11" s="110"/>
      <c r="LQD11" s="110"/>
      <c r="LQE11" s="110"/>
      <c r="LQF11" s="110"/>
      <c r="LQG11" s="110"/>
      <c r="LQH11" s="110"/>
      <c r="LQI11" s="110"/>
      <c r="LQJ11" s="110"/>
      <c r="LQK11" s="110"/>
      <c r="LQL11" s="110"/>
      <c r="LQM11" s="110"/>
      <c r="LQN11" s="110"/>
      <c r="LQO11" s="110"/>
      <c r="LQP11" s="110"/>
      <c r="LQQ11" s="110"/>
      <c r="LQR11" s="110"/>
      <c r="LQS11" s="110"/>
      <c r="LQT11" s="110"/>
      <c r="LQU11" s="110"/>
      <c r="LQV11" s="110"/>
      <c r="LQW11" s="110"/>
      <c r="LQX11" s="110"/>
      <c r="LQY11" s="110"/>
      <c r="LQZ11" s="110"/>
      <c r="LRA11" s="110"/>
      <c r="LRB11" s="110"/>
      <c r="LRC11" s="110"/>
      <c r="LRD11" s="110"/>
      <c r="LRE11" s="110"/>
      <c r="LRF11" s="110"/>
      <c r="LRG11" s="110"/>
      <c r="LRH11" s="110"/>
      <c r="LRI11" s="110"/>
      <c r="LRJ11" s="110"/>
      <c r="LRK11" s="110"/>
      <c r="LRL11" s="110"/>
      <c r="LRM11" s="110"/>
      <c r="LRN11" s="110"/>
      <c r="LRO11" s="110"/>
      <c r="LRP11" s="110"/>
      <c r="LRQ11" s="110"/>
      <c r="LRR11" s="110"/>
      <c r="LRS11" s="110"/>
      <c r="LRT11" s="110"/>
      <c r="LRU11" s="110"/>
      <c r="LRV11" s="110"/>
      <c r="LRW11" s="110"/>
      <c r="LRX11" s="110"/>
      <c r="LRY11" s="110"/>
      <c r="LRZ11" s="110"/>
      <c r="LSA11" s="110"/>
      <c r="LSB11" s="110"/>
      <c r="LSC11" s="110"/>
      <c r="LSD11" s="110"/>
      <c r="LSE11" s="110"/>
      <c r="LSF11" s="110"/>
      <c r="LSG11" s="110"/>
      <c r="LSH11" s="110"/>
      <c r="LSI11" s="110"/>
      <c r="LSJ11" s="110"/>
      <c r="LSK11" s="110"/>
      <c r="LSL11" s="110"/>
      <c r="LSM11" s="110"/>
      <c r="LSN11" s="110"/>
      <c r="LSO11" s="110"/>
      <c r="LSP11" s="110"/>
      <c r="LSQ11" s="110"/>
      <c r="LSR11" s="110"/>
      <c r="LSS11" s="110"/>
      <c r="LST11" s="110"/>
      <c r="LSU11" s="110"/>
      <c r="LSV11" s="110"/>
      <c r="LSW11" s="110"/>
      <c r="LSX11" s="110"/>
      <c r="LSY11" s="110"/>
      <c r="LSZ11" s="110"/>
      <c r="LTA11" s="110"/>
      <c r="LTB11" s="110"/>
      <c r="LTC11" s="110"/>
      <c r="LTD11" s="110"/>
      <c r="LTE11" s="110"/>
      <c r="LTF11" s="110"/>
      <c r="LTG11" s="110"/>
      <c r="LTH11" s="110"/>
      <c r="LTI11" s="110"/>
      <c r="LTJ11" s="110"/>
      <c r="LTK11" s="110"/>
      <c r="LTL11" s="110"/>
      <c r="LTM11" s="110"/>
      <c r="LTN11" s="110"/>
      <c r="LTO11" s="110"/>
      <c r="LTP11" s="110"/>
      <c r="LTQ11" s="110"/>
      <c r="LTR11" s="110"/>
      <c r="LTS11" s="110"/>
      <c r="LTT11" s="110"/>
      <c r="LTU11" s="110"/>
      <c r="LTV11" s="110"/>
      <c r="LTW11" s="110"/>
      <c r="LTX11" s="110"/>
      <c r="LTY11" s="110"/>
      <c r="LTZ11" s="110"/>
      <c r="LUA11" s="110"/>
      <c r="LUB11" s="110"/>
      <c r="LUC11" s="110"/>
      <c r="LUD11" s="110"/>
      <c r="LUE11" s="110"/>
      <c r="LUF11" s="110"/>
      <c r="LUG11" s="110"/>
      <c r="LUH11" s="110"/>
      <c r="LUI11" s="110"/>
      <c r="LUJ11" s="110"/>
      <c r="LUK11" s="110"/>
      <c r="LUL11" s="110"/>
      <c r="LUM11" s="110"/>
      <c r="LUN11" s="110"/>
      <c r="LUO11" s="110"/>
      <c r="LUP11" s="110"/>
      <c r="LUQ11" s="110"/>
      <c r="LUR11" s="110"/>
      <c r="LUS11" s="110"/>
      <c r="LUT11" s="110"/>
      <c r="LUU11" s="110"/>
      <c r="LUV11" s="110"/>
      <c r="LUW11" s="110"/>
      <c r="LUX11" s="110"/>
      <c r="LUY11" s="110"/>
      <c r="LUZ11" s="110"/>
      <c r="LVA11" s="110"/>
      <c r="LVB11" s="110"/>
      <c r="LVC11" s="110"/>
      <c r="LVD11" s="110"/>
      <c r="LVE11" s="110"/>
      <c r="LVF11" s="110"/>
      <c r="LVG11" s="110"/>
      <c r="LVH11" s="110"/>
      <c r="LVI11" s="110"/>
      <c r="LVJ11" s="110"/>
      <c r="LVK11" s="110"/>
      <c r="LVL11" s="110"/>
      <c r="LVM11" s="110"/>
      <c r="LVN11" s="110"/>
      <c r="LVO11" s="110"/>
      <c r="LVP11" s="110"/>
      <c r="LVQ11" s="110"/>
      <c r="LVR11" s="110"/>
      <c r="LVS11" s="110"/>
      <c r="LVT11" s="110"/>
      <c r="LVU11" s="110"/>
      <c r="LVV11" s="110"/>
      <c r="LVW11" s="110"/>
      <c r="LVX11" s="110"/>
      <c r="LVY11" s="110"/>
      <c r="LVZ11" s="110"/>
      <c r="LWA11" s="110"/>
      <c r="LWB11" s="110"/>
      <c r="LWC11" s="110"/>
      <c r="LWD11" s="110"/>
      <c r="LWE11" s="110"/>
      <c r="LWF11" s="110"/>
      <c r="LWG11" s="110"/>
      <c r="LWH11" s="110"/>
      <c r="LWI11" s="110"/>
      <c r="LWJ11" s="110"/>
      <c r="LWK11" s="110"/>
      <c r="LWL11" s="110"/>
      <c r="LWM11" s="110"/>
      <c r="LWN11" s="110"/>
      <c r="LWO11" s="110"/>
      <c r="LWP11" s="110"/>
      <c r="LWQ11" s="110"/>
      <c r="LWR11" s="110"/>
      <c r="LWS11" s="110"/>
      <c r="LWT11" s="110"/>
      <c r="LWU11" s="110"/>
      <c r="LWV11" s="110"/>
      <c r="LWW11" s="110"/>
      <c r="LWX11" s="110"/>
      <c r="LWY11" s="110"/>
      <c r="LWZ11" s="110"/>
      <c r="LXA11" s="110"/>
      <c r="LXB11" s="110"/>
      <c r="LXC11" s="110"/>
      <c r="LXD11" s="110"/>
      <c r="LXE11" s="110"/>
      <c r="LXF11" s="110"/>
      <c r="LXG11" s="110"/>
      <c r="LXH11" s="110"/>
      <c r="LXI11" s="110"/>
      <c r="LXJ11" s="110"/>
      <c r="LXK11" s="110"/>
      <c r="LXL11" s="110"/>
      <c r="LXM11" s="110"/>
      <c r="LXN11" s="110"/>
      <c r="LXO11" s="110"/>
      <c r="LXP11" s="110"/>
      <c r="LXQ11" s="110"/>
      <c r="LXR11" s="110"/>
      <c r="LXS11" s="110"/>
      <c r="LXT11" s="110"/>
      <c r="LXU11" s="110"/>
      <c r="LXV11" s="110"/>
      <c r="LXW11" s="110"/>
      <c r="LXX11" s="110"/>
      <c r="LXY11" s="110"/>
      <c r="LXZ11" s="110"/>
      <c r="LYA11" s="110"/>
      <c r="LYB11" s="110"/>
      <c r="LYC11" s="110"/>
      <c r="LYD11" s="110"/>
      <c r="LYE11" s="110"/>
      <c r="LYF11" s="110"/>
      <c r="LYG11" s="110"/>
      <c r="LYH11" s="110"/>
      <c r="LYI11" s="110"/>
      <c r="LYJ11" s="110"/>
      <c r="LYK11" s="110"/>
      <c r="LYL11" s="110"/>
      <c r="LYM11" s="110"/>
      <c r="LYN11" s="110"/>
      <c r="LYO11" s="110"/>
      <c r="LYP11" s="110"/>
      <c r="LYQ11" s="110"/>
      <c r="LYR11" s="110"/>
      <c r="LYS11" s="110"/>
      <c r="LYT11" s="110"/>
      <c r="LYU11" s="110"/>
      <c r="LYV11" s="110"/>
      <c r="LYW11" s="110"/>
      <c r="LYX11" s="110"/>
      <c r="LYY11" s="110"/>
      <c r="LYZ11" s="110"/>
      <c r="LZA11" s="110"/>
      <c r="LZB11" s="110"/>
      <c r="LZC11" s="110"/>
      <c r="LZD11" s="110"/>
      <c r="LZE11" s="110"/>
      <c r="LZF11" s="110"/>
      <c r="LZG11" s="110"/>
      <c r="LZH11" s="110"/>
      <c r="LZI11" s="110"/>
      <c r="LZJ11" s="110"/>
      <c r="LZK11" s="110"/>
      <c r="LZL11" s="110"/>
      <c r="LZM11" s="110"/>
      <c r="LZN11" s="110"/>
      <c r="LZO11" s="110"/>
      <c r="LZP11" s="110"/>
      <c r="LZQ11" s="110"/>
      <c r="LZR11" s="110"/>
      <c r="LZS11" s="110"/>
      <c r="LZT11" s="110"/>
      <c r="LZU11" s="110"/>
      <c r="LZV11" s="110"/>
      <c r="LZW11" s="110"/>
      <c r="LZX11" s="110"/>
      <c r="LZY11" s="110"/>
      <c r="LZZ11" s="110"/>
      <c r="MAA11" s="110"/>
      <c r="MAB11" s="110"/>
      <c r="MAC11" s="110"/>
      <c r="MAD11" s="110"/>
      <c r="MAE11" s="110"/>
      <c r="MAF11" s="110"/>
      <c r="MAG11" s="110"/>
      <c r="MAH11" s="110"/>
      <c r="MAI11" s="110"/>
      <c r="MAJ11" s="110"/>
      <c r="MAK11" s="110"/>
      <c r="MAL11" s="110"/>
      <c r="MAM11" s="110"/>
      <c r="MAN11" s="110"/>
      <c r="MAO11" s="110"/>
      <c r="MAP11" s="110"/>
      <c r="MAQ11" s="110"/>
      <c r="MAR11" s="110"/>
      <c r="MAS11" s="110"/>
      <c r="MAT11" s="110"/>
      <c r="MAU11" s="110"/>
      <c r="MAV11" s="110"/>
      <c r="MAW11" s="110"/>
      <c r="MAX11" s="110"/>
      <c r="MAY11" s="110"/>
      <c r="MAZ11" s="110"/>
      <c r="MBA11" s="110"/>
      <c r="MBB11" s="110"/>
      <c r="MBC11" s="110"/>
      <c r="MBD11" s="110"/>
      <c r="MBE11" s="110"/>
      <c r="MBF11" s="110"/>
      <c r="MBG11" s="110"/>
      <c r="MBH11" s="110"/>
      <c r="MBI11" s="110"/>
      <c r="MBJ11" s="110"/>
      <c r="MBK11" s="110"/>
      <c r="MBL11" s="110"/>
      <c r="MBM11" s="110"/>
      <c r="MBN11" s="110"/>
      <c r="MBO11" s="110"/>
      <c r="MBP11" s="110"/>
      <c r="MBQ11" s="110"/>
      <c r="MBR11" s="110"/>
      <c r="MBS11" s="110"/>
      <c r="MBT11" s="110"/>
      <c r="MBU11" s="110"/>
      <c r="MBV11" s="110"/>
      <c r="MBW11" s="110"/>
      <c r="MBX11" s="110"/>
      <c r="MBY11" s="110"/>
      <c r="MBZ11" s="110"/>
      <c r="MCA11" s="110"/>
      <c r="MCB11" s="110"/>
      <c r="MCC11" s="110"/>
      <c r="MCD11" s="110"/>
      <c r="MCE11" s="110"/>
      <c r="MCF11" s="110"/>
      <c r="MCG11" s="110"/>
      <c r="MCH11" s="110"/>
      <c r="MCI11" s="110"/>
      <c r="MCJ11" s="110"/>
      <c r="MCK11" s="110"/>
      <c r="MCL11" s="110"/>
      <c r="MCM11" s="110"/>
      <c r="MCN11" s="110"/>
      <c r="MCO11" s="110"/>
      <c r="MCP11" s="110"/>
      <c r="MCQ11" s="110"/>
      <c r="MCR11" s="110"/>
      <c r="MCS11" s="110"/>
      <c r="MCT11" s="110"/>
      <c r="MCU11" s="110"/>
      <c r="MCV11" s="110"/>
      <c r="MCW11" s="110"/>
      <c r="MCX11" s="110"/>
      <c r="MCY11" s="110"/>
      <c r="MCZ11" s="110"/>
      <c r="MDA11" s="110"/>
      <c r="MDB11" s="110"/>
      <c r="MDC11" s="110"/>
      <c r="MDD11" s="110"/>
      <c r="MDE11" s="110"/>
      <c r="MDF11" s="110"/>
      <c r="MDG11" s="110"/>
      <c r="MDH11" s="110"/>
      <c r="MDI11" s="110"/>
      <c r="MDJ11" s="110"/>
      <c r="MDK11" s="110"/>
      <c r="MDL11" s="110"/>
      <c r="MDM11" s="110"/>
      <c r="MDN11" s="110"/>
      <c r="MDO11" s="110"/>
      <c r="MDP11" s="110"/>
      <c r="MDQ11" s="110"/>
      <c r="MDR11" s="110"/>
      <c r="MDS11" s="110"/>
      <c r="MDT11" s="110"/>
      <c r="MDU11" s="110"/>
      <c r="MDV11" s="110"/>
      <c r="MDW11" s="110"/>
      <c r="MDX11" s="110"/>
      <c r="MDY11" s="110"/>
      <c r="MDZ11" s="110"/>
      <c r="MEA11" s="110"/>
      <c r="MEB11" s="110"/>
      <c r="MEC11" s="110"/>
      <c r="MED11" s="110"/>
      <c r="MEE11" s="110"/>
      <c r="MEF11" s="110"/>
      <c r="MEG11" s="110"/>
      <c r="MEH11" s="110"/>
      <c r="MEI11" s="110"/>
      <c r="MEJ11" s="110"/>
      <c r="MEK11" s="110"/>
      <c r="MEL11" s="110"/>
      <c r="MEM11" s="110"/>
      <c r="MEN11" s="110"/>
      <c r="MEO11" s="110"/>
      <c r="MEP11" s="110"/>
      <c r="MEQ11" s="110"/>
      <c r="MER11" s="110"/>
      <c r="MES11" s="110"/>
      <c r="MET11" s="110"/>
      <c r="MEU11" s="110"/>
      <c r="MEV11" s="110"/>
      <c r="MEW11" s="110"/>
      <c r="MEX11" s="110"/>
      <c r="MEY11" s="110"/>
      <c r="MEZ11" s="110"/>
      <c r="MFA11" s="110"/>
      <c r="MFB11" s="110"/>
      <c r="MFC11" s="110"/>
      <c r="MFD11" s="110"/>
      <c r="MFE11" s="110"/>
      <c r="MFF11" s="110"/>
      <c r="MFG11" s="110"/>
      <c r="MFH11" s="110"/>
      <c r="MFI11" s="110"/>
      <c r="MFJ11" s="110"/>
      <c r="MFK11" s="110"/>
      <c r="MFL11" s="110"/>
      <c r="MFM11" s="110"/>
      <c r="MFN11" s="110"/>
      <c r="MFO11" s="110"/>
      <c r="MFP11" s="110"/>
      <c r="MFQ11" s="110"/>
      <c r="MFR11" s="110"/>
      <c r="MFS11" s="110"/>
      <c r="MFT11" s="110"/>
      <c r="MFU11" s="110"/>
      <c r="MFV11" s="110"/>
      <c r="MFW11" s="110"/>
      <c r="MFX11" s="110"/>
      <c r="MFY11" s="110"/>
      <c r="MFZ11" s="110"/>
      <c r="MGA11" s="110"/>
      <c r="MGB11" s="110"/>
      <c r="MGC11" s="110"/>
      <c r="MGD11" s="110"/>
      <c r="MGE11" s="110"/>
      <c r="MGF11" s="110"/>
      <c r="MGG11" s="110"/>
      <c r="MGH11" s="110"/>
      <c r="MGI11" s="110"/>
      <c r="MGJ11" s="110"/>
      <c r="MGK11" s="110"/>
      <c r="MGL11" s="110"/>
      <c r="MGM11" s="110"/>
      <c r="MGN11" s="110"/>
      <c r="MGO11" s="110"/>
      <c r="MGP11" s="110"/>
      <c r="MGQ11" s="110"/>
      <c r="MGR11" s="110"/>
      <c r="MGS11" s="110"/>
      <c r="MGT11" s="110"/>
      <c r="MGU11" s="110"/>
      <c r="MGV11" s="110"/>
      <c r="MGW11" s="110"/>
      <c r="MGX11" s="110"/>
      <c r="MGY11" s="110"/>
      <c r="MGZ11" s="110"/>
      <c r="MHA11" s="110"/>
      <c r="MHB11" s="110"/>
      <c r="MHC11" s="110"/>
      <c r="MHD11" s="110"/>
      <c r="MHE11" s="110"/>
      <c r="MHF11" s="110"/>
      <c r="MHG11" s="110"/>
      <c r="MHH11" s="110"/>
      <c r="MHI11" s="110"/>
      <c r="MHJ11" s="110"/>
      <c r="MHK11" s="110"/>
      <c r="MHL11" s="110"/>
      <c r="MHM11" s="110"/>
      <c r="MHN11" s="110"/>
      <c r="MHO11" s="110"/>
      <c r="MHP11" s="110"/>
      <c r="MHQ11" s="110"/>
      <c r="MHR11" s="110"/>
      <c r="MHS11" s="110"/>
      <c r="MHT11" s="110"/>
      <c r="MHU11" s="110"/>
      <c r="MHV11" s="110"/>
      <c r="MHW11" s="110"/>
      <c r="MHX11" s="110"/>
      <c r="MHY11" s="110"/>
      <c r="MHZ11" s="110"/>
      <c r="MIA11" s="110"/>
      <c r="MIB11" s="110"/>
      <c r="MIC11" s="110"/>
      <c r="MID11" s="110"/>
      <c r="MIE11" s="110"/>
      <c r="MIF11" s="110"/>
      <c r="MIG11" s="110"/>
      <c r="MIH11" s="110"/>
      <c r="MII11" s="110"/>
      <c r="MIJ11" s="110"/>
      <c r="MIK11" s="110"/>
      <c r="MIL11" s="110"/>
      <c r="MIM11" s="110"/>
      <c r="MIN11" s="110"/>
      <c r="MIO11" s="110"/>
      <c r="MIP11" s="110"/>
      <c r="MIQ11" s="110"/>
      <c r="MIR11" s="110"/>
      <c r="MIS11" s="110"/>
      <c r="MIT11" s="110"/>
      <c r="MIU11" s="110"/>
      <c r="MIV11" s="110"/>
      <c r="MIW11" s="110"/>
      <c r="MIX11" s="110"/>
      <c r="MIY11" s="110"/>
      <c r="MIZ11" s="110"/>
      <c r="MJA11" s="110"/>
      <c r="MJB11" s="110"/>
      <c r="MJC11" s="110"/>
      <c r="MJD11" s="110"/>
      <c r="MJE11" s="110"/>
      <c r="MJF11" s="110"/>
      <c r="MJG11" s="110"/>
      <c r="MJH11" s="110"/>
      <c r="MJI11" s="110"/>
      <c r="MJJ11" s="110"/>
      <c r="MJK11" s="110"/>
      <c r="MJL11" s="110"/>
      <c r="MJM11" s="110"/>
      <c r="MJN11" s="110"/>
      <c r="MJO11" s="110"/>
      <c r="MJP11" s="110"/>
      <c r="MJQ11" s="110"/>
      <c r="MJR11" s="110"/>
      <c r="MJS11" s="110"/>
      <c r="MJT11" s="110"/>
      <c r="MJU11" s="110"/>
      <c r="MJV11" s="110"/>
      <c r="MJW11" s="110"/>
      <c r="MJX11" s="110"/>
      <c r="MJY11" s="110"/>
      <c r="MJZ11" s="110"/>
      <c r="MKA11" s="110"/>
      <c r="MKB11" s="110"/>
      <c r="MKC11" s="110"/>
      <c r="MKD11" s="110"/>
      <c r="MKE11" s="110"/>
      <c r="MKF11" s="110"/>
      <c r="MKG11" s="110"/>
      <c r="MKH11" s="110"/>
      <c r="MKI11" s="110"/>
      <c r="MKJ11" s="110"/>
      <c r="MKK11" s="110"/>
      <c r="MKL11" s="110"/>
      <c r="MKM11" s="110"/>
      <c r="MKN11" s="110"/>
      <c r="MKO11" s="110"/>
      <c r="MKP11" s="110"/>
      <c r="MKQ11" s="110"/>
      <c r="MKR11" s="110"/>
      <c r="MKS11" s="110"/>
      <c r="MKT11" s="110"/>
      <c r="MKU11" s="110"/>
      <c r="MKV11" s="110"/>
      <c r="MKW11" s="110"/>
      <c r="MKX11" s="110"/>
      <c r="MKY11" s="110"/>
      <c r="MKZ11" s="110"/>
      <c r="MLA11" s="110"/>
      <c r="MLB11" s="110"/>
      <c r="MLC11" s="110"/>
      <c r="MLD11" s="110"/>
      <c r="MLE11" s="110"/>
      <c r="MLF11" s="110"/>
      <c r="MLG11" s="110"/>
      <c r="MLH11" s="110"/>
      <c r="MLI11" s="110"/>
      <c r="MLJ11" s="110"/>
      <c r="MLK11" s="110"/>
      <c r="MLL11" s="110"/>
      <c r="MLM11" s="110"/>
      <c r="MLN11" s="110"/>
      <c r="MLO11" s="110"/>
      <c r="MLP11" s="110"/>
      <c r="MLQ11" s="110"/>
      <c r="MLR11" s="110"/>
      <c r="MLS11" s="110"/>
      <c r="MLT11" s="110"/>
      <c r="MLU11" s="110"/>
      <c r="MLV11" s="110"/>
      <c r="MLW11" s="110"/>
      <c r="MLX11" s="110"/>
      <c r="MLY11" s="110"/>
      <c r="MLZ11" s="110"/>
      <c r="MMA11" s="110"/>
      <c r="MMB11" s="110"/>
      <c r="MMC11" s="110"/>
      <c r="MMD11" s="110"/>
      <c r="MME11" s="110"/>
      <c r="MMF11" s="110"/>
      <c r="MMG11" s="110"/>
      <c r="MMH11" s="110"/>
      <c r="MMI11" s="110"/>
      <c r="MMJ11" s="110"/>
      <c r="MMK11" s="110"/>
      <c r="MML11" s="110"/>
      <c r="MMM11" s="110"/>
      <c r="MMN11" s="110"/>
      <c r="MMO11" s="110"/>
      <c r="MMP11" s="110"/>
      <c r="MMQ11" s="110"/>
      <c r="MMR11" s="110"/>
      <c r="MMS11" s="110"/>
      <c r="MMT11" s="110"/>
      <c r="MMU11" s="110"/>
      <c r="MMV11" s="110"/>
      <c r="MMW11" s="110"/>
      <c r="MMX11" s="110"/>
      <c r="MMY11" s="110"/>
      <c r="MMZ11" s="110"/>
      <c r="MNA11" s="110"/>
      <c r="MNB11" s="110"/>
      <c r="MNC11" s="110"/>
      <c r="MND11" s="110"/>
      <c r="MNE11" s="110"/>
      <c r="MNF11" s="110"/>
      <c r="MNG11" s="110"/>
      <c r="MNH11" s="110"/>
      <c r="MNI11" s="110"/>
      <c r="MNJ11" s="110"/>
      <c r="MNK11" s="110"/>
      <c r="MNL11" s="110"/>
      <c r="MNM11" s="110"/>
      <c r="MNN11" s="110"/>
      <c r="MNO11" s="110"/>
      <c r="MNP11" s="110"/>
      <c r="MNQ11" s="110"/>
      <c r="MNR11" s="110"/>
      <c r="MNS11" s="110"/>
      <c r="MNT11" s="110"/>
      <c r="MNU11" s="110"/>
      <c r="MNV11" s="110"/>
      <c r="MNW11" s="110"/>
      <c r="MNX11" s="110"/>
      <c r="MNY11" s="110"/>
      <c r="MNZ11" s="110"/>
      <c r="MOA11" s="110"/>
      <c r="MOB11" s="110"/>
      <c r="MOC11" s="110"/>
      <c r="MOD11" s="110"/>
      <c r="MOE11" s="110"/>
      <c r="MOF11" s="110"/>
      <c r="MOG11" s="110"/>
      <c r="MOH11" s="110"/>
      <c r="MOI11" s="110"/>
      <c r="MOJ11" s="110"/>
      <c r="MOK11" s="110"/>
      <c r="MOL11" s="110"/>
      <c r="MOM11" s="110"/>
      <c r="MON11" s="110"/>
      <c r="MOO11" s="110"/>
      <c r="MOP11" s="110"/>
      <c r="MOQ11" s="110"/>
      <c r="MOR11" s="110"/>
      <c r="MOS11" s="110"/>
      <c r="MOT11" s="110"/>
      <c r="MOU11" s="110"/>
      <c r="MOV11" s="110"/>
      <c r="MOW11" s="110"/>
      <c r="MOX11" s="110"/>
      <c r="MOY11" s="110"/>
      <c r="MOZ11" s="110"/>
      <c r="MPA11" s="110"/>
      <c r="MPB11" s="110"/>
      <c r="MPC11" s="110"/>
      <c r="MPD11" s="110"/>
      <c r="MPE11" s="110"/>
      <c r="MPF11" s="110"/>
      <c r="MPG11" s="110"/>
      <c r="MPH11" s="110"/>
      <c r="MPI11" s="110"/>
      <c r="MPJ11" s="110"/>
      <c r="MPK11" s="110"/>
      <c r="MPL11" s="110"/>
      <c r="MPM11" s="110"/>
      <c r="MPN11" s="110"/>
      <c r="MPO11" s="110"/>
      <c r="MPP11" s="110"/>
      <c r="MPQ11" s="110"/>
      <c r="MPR11" s="110"/>
      <c r="MPS11" s="110"/>
      <c r="MPT11" s="110"/>
      <c r="MPU11" s="110"/>
      <c r="MPV11" s="110"/>
      <c r="MPW11" s="110"/>
      <c r="MPX11" s="110"/>
      <c r="MPY11" s="110"/>
      <c r="MPZ11" s="110"/>
      <c r="MQA11" s="110"/>
      <c r="MQB11" s="110"/>
      <c r="MQC11" s="110"/>
      <c r="MQD11" s="110"/>
      <c r="MQE11" s="110"/>
      <c r="MQF11" s="110"/>
      <c r="MQG11" s="110"/>
      <c r="MQH11" s="110"/>
      <c r="MQI11" s="110"/>
      <c r="MQJ11" s="110"/>
      <c r="MQK11" s="110"/>
      <c r="MQL11" s="110"/>
      <c r="MQM11" s="110"/>
      <c r="MQN11" s="110"/>
      <c r="MQO11" s="110"/>
      <c r="MQP11" s="110"/>
      <c r="MQQ11" s="110"/>
      <c r="MQR11" s="110"/>
      <c r="MQS11" s="110"/>
      <c r="MQT11" s="110"/>
      <c r="MQU11" s="110"/>
      <c r="MQV11" s="110"/>
      <c r="MQW11" s="110"/>
      <c r="MQX11" s="110"/>
      <c r="MQY11" s="110"/>
      <c r="MQZ11" s="110"/>
      <c r="MRA11" s="110"/>
      <c r="MRB11" s="110"/>
      <c r="MRC11" s="110"/>
      <c r="MRD11" s="110"/>
      <c r="MRE11" s="110"/>
      <c r="MRF11" s="110"/>
      <c r="MRG11" s="110"/>
      <c r="MRH11" s="110"/>
      <c r="MRI11" s="110"/>
      <c r="MRJ11" s="110"/>
      <c r="MRK11" s="110"/>
      <c r="MRL11" s="110"/>
      <c r="MRM11" s="110"/>
      <c r="MRN11" s="110"/>
      <c r="MRO11" s="110"/>
      <c r="MRP11" s="110"/>
      <c r="MRQ11" s="110"/>
      <c r="MRR11" s="110"/>
      <c r="MRS11" s="110"/>
      <c r="MRT11" s="110"/>
      <c r="MRU11" s="110"/>
      <c r="MRV11" s="110"/>
      <c r="MRW11" s="110"/>
      <c r="MRX11" s="110"/>
      <c r="MRY11" s="110"/>
      <c r="MRZ11" s="110"/>
      <c r="MSA11" s="110"/>
      <c r="MSB11" s="110"/>
      <c r="MSC11" s="110"/>
      <c r="MSD11" s="110"/>
      <c r="MSE11" s="110"/>
      <c r="MSF11" s="110"/>
      <c r="MSG11" s="110"/>
      <c r="MSH11" s="110"/>
      <c r="MSI11" s="110"/>
      <c r="MSJ11" s="110"/>
      <c r="MSK11" s="110"/>
      <c r="MSL11" s="110"/>
      <c r="MSM11" s="110"/>
      <c r="MSN11" s="110"/>
      <c r="MSO11" s="110"/>
      <c r="MSP11" s="110"/>
      <c r="MSQ11" s="110"/>
      <c r="MSR11" s="110"/>
      <c r="MSS11" s="110"/>
      <c r="MST11" s="110"/>
      <c r="MSU11" s="110"/>
      <c r="MSV11" s="110"/>
      <c r="MSW11" s="110"/>
      <c r="MSX11" s="110"/>
      <c r="MSY11" s="110"/>
      <c r="MSZ11" s="110"/>
      <c r="MTA11" s="110"/>
      <c r="MTB11" s="110"/>
      <c r="MTC11" s="110"/>
      <c r="MTD11" s="110"/>
      <c r="MTE11" s="110"/>
      <c r="MTF11" s="110"/>
      <c r="MTG11" s="110"/>
      <c r="MTH11" s="110"/>
      <c r="MTI11" s="110"/>
      <c r="MTJ11" s="110"/>
      <c r="MTK11" s="110"/>
      <c r="MTL11" s="110"/>
      <c r="MTM11" s="110"/>
      <c r="MTN11" s="110"/>
      <c r="MTO11" s="110"/>
      <c r="MTP11" s="110"/>
      <c r="MTQ11" s="110"/>
      <c r="MTR11" s="110"/>
      <c r="MTS11" s="110"/>
      <c r="MTT11" s="110"/>
      <c r="MTU11" s="110"/>
      <c r="MTV11" s="110"/>
      <c r="MTW11" s="110"/>
      <c r="MTX11" s="110"/>
      <c r="MTY11" s="110"/>
      <c r="MTZ11" s="110"/>
      <c r="MUA11" s="110"/>
      <c r="MUB11" s="110"/>
      <c r="MUC11" s="110"/>
      <c r="MUD11" s="110"/>
      <c r="MUE11" s="110"/>
      <c r="MUF11" s="110"/>
      <c r="MUG11" s="110"/>
      <c r="MUH11" s="110"/>
      <c r="MUI11" s="110"/>
      <c r="MUJ11" s="110"/>
      <c r="MUK11" s="110"/>
      <c r="MUL11" s="110"/>
      <c r="MUM11" s="110"/>
      <c r="MUN11" s="110"/>
      <c r="MUO11" s="110"/>
      <c r="MUP11" s="110"/>
      <c r="MUQ11" s="110"/>
      <c r="MUR11" s="110"/>
      <c r="MUS11" s="110"/>
      <c r="MUT11" s="110"/>
      <c r="MUU11" s="110"/>
      <c r="MUV11" s="110"/>
      <c r="MUW11" s="110"/>
      <c r="MUX11" s="110"/>
      <c r="MUY11" s="110"/>
      <c r="MUZ11" s="110"/>
      <c r="MVA11" s="110"/>
      <c r="MVB11" s="110"/>
      <c r="MVC11" s="110"/>
      <c r="MVD11" s="110"/>
      <c r="MVE11" s="110"/>
      <c r="MVF11" s="110"/>
      <c r="MVG11" s="110"/>
      <c r="MVH11" s="110"/>
      <c r="MVI11" s="110"/>
      <c r="MVJ11" s="110"/>
      <c r="MVK11" s="110"/>
      <c r="MVL11" s="110"/>
      <c r="MVM11" s="110"/>
      <c r="MVN11" s="110"/>
      <c r="MVO11" s="110"/>
      <c r="MVP11" s="110"/>
      <c r="MVQ11" s="110"/>
      <c r="MVR11" s="110"/>
      <c r="MVS11" s="110"/>
      <c r="MVT11" s="110"/>
      <c r="MVU11" s="110"/>
      <c r="MVV11" s="110"/>
      <c r="MVW11" s="110"/>
      <c r="MVX11" s="110"/>
      <c r="MVY11" s="110"/>
      <c r="MVZ11" s="110"/>
      <c r="MWA11" s="110"/>
      <c r="MWB11" s="110"/>
      <c r="MWC11" s="110"/>
      <c r="MWD11" s="110"/>
      <c r="MWE11" s="110"/>
      <c r="MWF11" s="110"/>
      <c r="MWG11" s="110"/>
      <c r="MWH11" s="110"/>
      <c r="MWI11" s="110"/>
      <c r="MWJ11" s="110"/>
      <c r="MWK11" s="110"/>
      <c r="MWL11" s="110"/>
      <c r="MWM11" s="110"/>
      <c r="MWN11" s="110"/>
      <c r="MWO11" s="110"/>
      <c r="MWP11" s="110"/>
      <c r="MWQ11" s="110"/>
      <c r="MWR11" s="110"/>
      <c r="MWS11" s="110"/>
      <c r="MWT11" s="110"/>
      <c r="MWU11" s="110"/>
      <c r="MWV11" s="110"/>
      <c r="MWW11" s="110"/>
      <c r="MWX11" s="110"/>
      <c r="MWY11" s="110"/>
      <c r="MWZ11" s="110"/>
      <c r="MXA11" s="110"/>
      <c r="MXB11" s="110"/>
      <c r="MXC11" s="110"/>
      <c r="MXD11" s="110"/>
      <c r="MXE11" s="110"/>
      <c r="MXF11" s="110"/>
      <c r="MXG11" s="110"/>
      <c r="MXH11" s="110"/>
      <c r="MXI11" s="110"/>
      <c r="MXJ11" s="110"/>
      <c r="MXK11" s="110"/>
      <c r="MXL11" s="110"/>
      <c r="MXM11" s="110"/>
      <c r="MXN11" s="110"/>
      <c r="MXO11" s="110"/>
      <c r="MXP11" s="110"/>
      <c r="MXQ11" s="110"/>
      <c r="MXR11" s="110"/>
      <c r="MXS11" s="110"/>
      <c r="MXT11" s="110"/>
      <c r="MXU11" s="110"/>
      <c r="MXV11" s="110"/>
      <c r="MXW11" s="110"/>
      <c r="MXX11" s="110"/>
      <c r="MXY11" s="110"/>
      <c r="MXZ11" s="110"/>
      <c r="MYA11" s="110"/>
      <c r="MYB11" s="110"/>
      <c r="MYC11" s="110"/>
      <c r="MYD11" s="110"/>
      <c r="MYE11" s="110"/>
      <c r="MYF11" s="110"/>
      <c r="MYG11" s="110"/>
      <c r="MYH11" s="110"/>
      <c r="MYI11" s="110"/>
      <c r="MYJ11" s="110"/>
      <c r="MYK11" s="110"/>
      <c r="MYL11" s="110"/>
      <c r="MYM11" s="110"/>
      <c r="MYN11" s="110"/>
      <c r="MYO11" s="110"/>
      <c r="MYP11" s="110"/>
      <c r="MYQ11" s="110"/>
      <c r="MYR11" s="110"/>
      <c r="MYS11" s="110"/>
      <c r="MYT11" s="110"/>
      <c r="MYU11" s="110"/>
      <c r="MYV11" s="110"/>
      <c r="MYW11" s="110"/>
      <c r="MYX11" s="110"/>
      <c r="MYY11" s="110"/>
      <c r="MYZ11" s="110"/>
      <c r="MZA11" s="110"/>
      <c r="MZB11" s="110"/>
      <c r="MZC11" s="110"/>
      <c r="MZD11" s="110"/>
      <c r="MZE11" s="110"/>
      <c r="MZF11" s="110"/>
      <c r="MZG11" s="110"/>
      <c r="MZH11" s="110"/>
      <c r="MZI11" s="110"/>
      <c r="MZJ11" s="110"/>
      <c r="MZK11" s="110"/>
      <c r="MZL11" s="110"/>
      <c r="MZM11" s="110"/>
      <c r="MZN11" s="110"/>
      <c r="MZO11" s="110"/>
      <c r="MZP11" s="110"/>
      <c r="MZQ11" s="110"/>
      <c r="MZR11" s="110"/>
      <c r="MZS11" s="110"/>
      <c r="MZT11" s="110"/>
      <c r="MZU11" s="110"/>
      <c r="MZV11" s="110"/>
      <c r="MZW11" s="110"/>
      <c r="MZX11" s="110"/>
      <c r="MZY11" s="110"/>
      <c r="MZZ11" s="110"/>
      <c r="NAA11" s="110"/>
      <c r="NAB11" s="110"/>
      <c r="NAC11" s="110"/>
      <c r="NAD11" s="110"/>
      <c r="NAE11" s="110"/>
      <c r="NAF11" s="110"/>
      <c r="NAG11" s="110"/>
      <c r="NAH11" s="110"/>
      <c r="NAI11" s="110"/>
      <c r="NAJ11" s="110"/>
      <c r="NAK11" s="110"/>
      <c r="NAL11" s="110"/>
      <c r="NAM11" s="110"/>
      <c r="NAN11" s="110"/>
      <c r="NAO11" s="110"/>
      <c r="NAP11" s="110"/>
      <c r="NAQ11" s="110"/>
      <c r="NAR11" s="110"/>
      <c r="NAS11" s="110"/>
      <c r="NAT11" s="110"/>
      <c r="NAU11" s="110"/>
      <c r="NAV11" s="110"/>
      <c r="NAW11" s="110"/>
      <c r="NAX11" s="110"/>
      <c r="NAY11" s="110"/>
      <c r="NAZ11" s="110"/>
      <c r="NBA11" s="110"/>
      <c r="NBB11" s="110"/>
      <c r="NBC11" s="110"/>
      <c r="NBD11" s="110"/>
      <c r="NBE11" s="110"/>
      <c r="NBF11" s="110"/>
      <c r="NBG11" s="110"/>
      <c r="NBH11" s="110"/>
      <c r="NBI11" s="110"/>
      <c r="NBJ11" s="110"/>
      <c r="NBK11" s="110"/>
      <c r="NBL11" s="110"/>
      <c r="NBM11" s="110"/>
      <c r="NBN11" s="110"/>
      <c r="NBO11" s="110"/>
      <c r="NBP11" s="110"/>
      <c r="NBQ11" s="110"/>
      <c r="NBR11" s="110"/>
      <c r="NBS11" s="110"/>
      <c r="NBT11" s="110"/>
      <c r="NBU11" s="110"/>
      <c r="NBV11" s="110"/>
      <c r="NBW11" s="110"/>
      <c r="NBX11" s="110"/>
      <c r="NBY11" s="110"/>
      <c r="NBZ11" s="110"/>
      <c r="NCA11" s="110"/>
      <c r="NCB11" s="110"/>
      <c r="NCC11" s="110"/>
      <c r="NCD11" s="110"/>
      <c r="NCE11" s="110"/>
      <c r="NCF11" s="110"/>
      <c r="NCG11" s="110"/>
      <c r="NCH11" s="110"/>
      <c r="NCI11" s="110"/>
      <c r="NCJ11" s="110"/>
      <c r="NCK11" s="110"/>
      <c r="NCL11" s="110"/>
      <c r="NCM11" s="110"/>
      <c r="NCN11" s="110"/>
      <c r="NCO11" s="110"/>
      <c r="NCP11" s="110"/>
      <c r="NCQ11" s="110"/>
      <c r="NCR11" s="110"/>
      <c r="NCS11" s="110"/>
      <c r="NCT11" s="110"/>
      <c r="NCU11" s="110"/>
      <c r="NCV11" s="110"/>
      <c r="NCW11" s="110"/>
      <c r="NCX11" s="110"/>
      <c r="NCY11" s="110"/>
      <c r="NCZ11" s="110"/>
      <c r="NDA11" s="110"/>
      <c r="NDB11" s="110"/>
      <c r="NDC11" s="110"/>
      <c r="NDD11" s="110"/>
      <c r="NDE11" s="110"/>
      <c r="NDF11" s="110"/>
      <c r="NDG11" s="110"/>
      <c r="NDH11" s="110"/>
      <c r="NDI11" s="110"/>
      <c r="NDJ11" s="110"/>
      <c r="NDK11" s="110"/>
      <c r="NDL11" s="110"/>
      <c r="NDM11" s="110"/>
      <c r="NDN11" s="110"/>
      <c r="NDO11" s="110"/>
      <c r="NDP11" s="110"/>
      <c r="NDQ11" s="110"/>
      <c r="NDR11" s="110"/>
      <c r="NDS11" s="110"/>
      <c r="NDT11" s="110"/>
      <c r="NDU11" s="110"/>
      <c r="NDV11" s="110"/>
      <c r="NDW11" s="110"/>
      <c r="NDX11" s="110"/>
      <c r="NDY11" s="110"/>
      <c r="NDZ11" s="110"/>
      <c r="NEA11" s="110"/>
      <c r="NEB11" s="110"/>
      <c r="NEC11" s="110"/>
      <c r="NED11" s="110"/>
      <c r="NEE11" s="110"/>
      <c r="NEF11" s="110"/>
      <c r="NEG11" s="110"/>
      <c r="NEH11" s="110"/>
      <c r="NEI11" s="110"/>
      <c r="NEJ11" s="110"/>
      <c r="NEK11" s="110"/>
      <c r="NEL11" s="110"/>
      <c r="NEM11" s="110"/>
      <c r="NEN11" s="110"/>
      <c r="NEO11" s="110"/>
      <c r="NEP11" s="110"/>
      <c r="NEQ11" s="110"/>
      <c r="NER11" s="110"/>
      <c r="NES11" s="110"/>
      <c r="NET11" s="110"/>
      <c r="NEU11" s="110"/>
      <c r="NEV11" s="110"/>
      <c r="NEW11" s="110"/>
      <c r="NEX11" s="110"/>
      <c r="NEY11" s="110"/>
      <c r="NEZ11" s="110"/>
      <c r="NFA11" s="110"/>
      <c r="NFB11" s="110"/>
      <c r="NFC11" s="110"/>
      <c r="NFD11" s="110"/>
      <c r="NFE11" s="110"/>
      <c r="NFF11" s="110"/>
      <c r="NFG11" s="110"/>
      <c r="NFH11" s="110"/>
      <c r="NFI11" s="110"/>
      <c r="NFJ11" s="110"/>
      <c r="NFK11" s="110"/>
      <c r="NFL11" s="110"/>
      <c r="NFM11" s="110"/>
      <c r="NFN11" s="110"/>
      <c r="NFO11" s="110"/>
      <c r="NFP11" s="110"/>
      <c r="NFQ11" s="110"/>
      <c r="NFR11" s="110"/>
      <c r="NFS11" s="110"/>
      <c r="NFT11" s="110"/>
      <c r="NFU11" s="110"/>
      <c r="NFV11" s="110"/>
      <c r="NFW11" s="110"/>
      <c r="NFX11" s="110"/>
      <c r="NFY11" s="110"/>
      <c r="NFZ11" s="110"/>
      <c r="NGA11" s="110"/>
      <c r="NGB11" s="110"/>
      <c r="NGC11" s="110"/>
      <c r="NGD11" s="110"/>
      <c r="NGE11" s="110"/>
      <c r="NGF11" s="110"/>
      <c r="NGG11" s="110"/>
      <c r="NGH11" s="110"/>
      <c r="NGI11" s="110"/>
      <c r="NGJ11" s="110"/>
      <c r="NGK11" s="110"/>
      <c r="NGL11" s="110"/>
      <c r="NGM11" s="110"/>
      <c r="NGN11" s="110"/>
      <c r="NGO11" s="110"/>
      <c r="NGP11" s="110"/>
      <c r="NGQ11" s="110"/>
      <c r="NGR11" s="110"/>
      <c r="NGS11" s="110"/>
      <c r="NGT11" s="110"/>
      <c r="NGU11" s="110"/>
      <c r="NGV11" s="110"/>
      <c r="NGW11" s="110"/>
      <c r="NGX11" s="110"/>
      <c r="NGY11" s="110"/>
      <c r="NGZ11" s="110"/>
      <c r="NHA11" s="110"/>
      <c r="NHB11" s="110"/>
      <c r="NHC11" s="110"/>
      <c r="NHD11" s="110"/>
      <c r="NHE11" s="110"/>
      <c r="NHF11" s="110"/>
      <c r="NHG11" s="110"/>
      <c r="NHH11" s="110"/>
      <c r="NHI11" s="110"/>
      <c r="NHJ11" s="110"/>
      <c r="NHK11" s="110"/>
      <c r="NHL11" s="110"/>
      <c r="NHM11" s="110"/>
      <c r="NHN11" s="110"/>
      <c r="NHO11" s="110"/>
      <c r="NHP11" s="110"/>
      <c r="NHQ11" s="110"/>
      <c r="NHR11" s="110"/>
      <c r="NHS11" s="110"/>
      <c r="NHT11" s="110"/>
      <c r="NHU11" s="110"/>
      <c r="NHV11" s="110"/>
      <c r="NHW11" s="110"/>
      <c r="NHX11" s="110"/>
      <c r="NHY11" s="110"/>
      <c r="NHZ11" s="110"/>
      <c r="NIA11" s="110"/>
      <c r="NIB11" s="110"/>
      <c r="NIC11" s="110"/>
      <c r="NID11" s="110"/>
      <c r="NIE11" s="110"/>
      <c r="NIF11" s="110"/>
      <c r="NIG11" s="110"/>
      <c r="NIH11" s="110"/>
      <c r="NII11" s="110"/>
      <c r="NIJ11" s="110"/>
      <c r="NIK11" s="110"/>
      <c r="NIL11" s="110"/>
      <c r="NIM11" s="110"/>
      <c r="NIN11" s="110"/>
      <c r="NIO11" s="110"/>
      <c r="NIP11" s="110"/>
      <c r="NIQ11" s="110"/>
      <c r="NIR11" s="110"/>
      <c r="NIS11" s="110"/>
      <c r="NIT11" s="110"/>
      <c r="NIU11" s="110"/>
      <c r="NIV11" s="110"/>
      <c r="NIW11" s="110"/>
      <c r="NIX11" s="110"/>
      <c r="NIY11" s="110"/>
      <c r="NIZ11" s="110"/>
      <c r="NJA11" s="110"/>
      <c r="NJB11" s="110"/>
      <c r="NJC11" s="110"/>
      <c r="NJD11" s="110"/>
      <c r="NJE11" s="110"/>
      <c r="NJF11" s="110"/>
      <c r="NJG11" s="110"/>
      <c r="NJH11" s="110"/>
      <c r="NJI11" s="110"/>
      <c r="NJJ11" s="110"/>
      <c r="NJK11" s="110"/>
      <c r="NJL11" s="110"/>
      <c r="NJM11" s="110"/>
      <c r="NJN11" s="110"/>
      <c r="NJO11" s="110"/>
      <c r="NJP11" s="110"/>
      <c r="NJQ11" s="110"/>
      <c r="NJR11" s="110"/>
      <c r="NJS11" s="110"/>
      <c r="NJT11" s="110"/>
      <c r="NJU11" s="110"/>
      <c r="NJV11" s="110"/>
      <c r="NJW11" s="110"/>
      <c r="NJX11" s="110"/>
      <c r="NJY11" s="110"/>
      <c r="NJZ11" s="110"/>
      <c r="NKA11" s="110"/>
      <c r="NKB11" s="110"/>
      <c r="NKC11" s="110"/>
      <c r="NKD11" s="110"/>
      <c r="NKE11" s="110"/>
      <c r="NKF11" s="110"/>
      <c r="NKG11" s="110"/>
      <c r="NKH11" s="110"/>
      <c r="NKI11" s="110"/>
      <c r="NKJ11" s="110"/>
      <c r="NKK11" s="110"/>
      <c r="NKL11" s="110"/>
      <c r="NKM11" s="110"/>
      <c r="NKN11" s="110"/>
      <c r="NKO11" s="110"/>
      <c r="NKP11" s="110"/>
      <c r="NKQ11" s="110"/>
      <c r="NKR11" s="110"/>
      <c r="NKS11" s="110"/>
      <c r="NKT11" s="110"/>
      <c r="NKU11" s="110"/>
      <c r="NKV11" s="110"/>
      <c r="NKW11" s="110"/>
      <c r="NKX11" s="110"/>
      <c r="NKY11" s="110"/>
      <c r="NKZ11" s="110"/>
      <c r="NLA11" s="110"/>
      <c r="NLB11" s="110"/>
      <c r="NLC11" s="110"/>
      <c r="NLD11" s="110"/>
      <c r="NLE11" s="110"/>
      <c r="NLF11" s="110"/>
      <c r="NLG11" s="110"/>
      <c r="NLH11" s="110"/>
      <c r="NLI11" s="110"/>
      <c r="NLJ11" s="110"/>
      <c r="NLK11" s="110"/>
      <c r="NLL11" s="110"/>
      <c r="NLM11" s="110"/>
      <c r="NLN11" s="110"/>
      <c r="NLO11" s="110"/>
      <c r="NLP11" s="110"/>
      <c r="NLQ11" s="110"/>
      <c r="NLR11" s="110"/>
      <c r="NLS11" s="110"/>
      <c r="NLT11" s="110"/>
      <c r="NLU11" s="110"/>
      <c r="NLV11" s="110"/>
      <c r="NLW11" s="110"/>
      <c r="NLX11" s="110"/>
      <c r="NLY11" s="110"/>
      <c r="NLZ11" s="110"/>
      <c r="NMA11" s="110"/>
      <c r="NMB11" s="110"/>
      <c r="NMC11" s="110"/>
      <c r="NMD11" s="110"/>
      <c r="NME11" s="110"/>
      <c r="NMF11" s="110"/>
      <c r="NMG11" s="110"/>
      <c r="NMH11" s="110"/>
      <c r="NMI11" s="110"/>
      <c r="NMJ11" s="110"/>
      <c r="NMK11" s="110"/>
      <c r="NML11" s="110"/>
      <c r="NMM11" s="110"/>
      <c r="NMN11" s="110"/>
      <c r="NMO11" s="110"/>
      <c r="NMP11" s="110"/>
      <c r="NMQ11" s="110"/>
      <c r="NMR11" s="110"/>
      <c r="NMS11" s="110"/>
      <c r="NMT11" s="110"/>
      <c r="NMU11" s="110"/>
      <c r="NMV11" s="110"/>
      <c r="NMW11" s="110"/>
      <c r="NMX11" s="110"/>
      <c r="NMY11" s="110"/>
      <c r="NMZ11" s="110"/>
      <c r="NNA11" s="110"/>
      <c r="NNB11" s="110"/>
      <c r="NNC11" s="110"/>
      <c r="NND11" s="110"/>
      <c r="NNE11" s="110"/>
      <c r="NNF11" s="110"/>
      <c r="NNG11" s="110"/>
      <c r="NNH11" s="110"/>
      <c r="NNI11" s="110"/>
      <c r="NNJ11" s="110"/>
      <c r="NNK11" s="110"/>
      <c r="NNL11" s="110"/>
      <c r="NNM11" s="110"/>
      <c r="NNN11" s="110"/>
      <c r="NNO11" s="110"/>
      <c r="NNP11" s="110"/>
      <c r="NNQ11" s="110"/>
      <c r="NNR11" s="110"/>
      <c r="NNS11" s="110"/>
      <c r="NNT11" s="110"/>
      <c r="NNU11" s="110"/>
      <c r="NNV11" s="110"/>
      <c r="NNW11" s="110"/>
      <c r="NNX11" s="110"/>
      <c r="NNY11" s="110"/>
      <c r="NNZ11" s="110"/>
      <c r="NOA11" s="110"/>
      <c r="NOB11" s="110"/>
      <c r="NOC11" s="110"/>
      <c r="NOD11" s="110"/>
      <c r="NOE11" s="110"/>
      <c r="NOF11" s="110"/>
      <c r="NOG11" s="110"/>
      <c r="NOH11" s="110"/>
      <c r="NOI11" s="110"/>
      <c r="NOJ11" s="110"/>
      <c r="NOK11" s="110"/>
      <c r="NOL11" s="110"/>
      <c r="NOM11" s="110"/>
      <c r="NON11" s="110"/>
      <c r="NOO11" s="110"/>
      <c r="NOP11" s="110"/>
      <c r="NOQ11" s="110"/>
      <c r="NOR11" s="110"/>
      <c r="NOS11" s="110"/>
      <c r="NOT11" s="110"/>
      <c r="NOU11" s="110"/>
      <c r="NOV11" s="110"/>
      <c r="NOW11" s="110"/>
      <c r="NOX11" s="110"/>
      <c r="NOY11" s="110"/>
      <c r="NOZ11" s="110"/>
      <c r="NPA11" s="110"/>
      <c r="NPB11" s="110"/>
      <c r="NPC11" s="110"/>
      <c r="NPD11" s="110"/>
      <c r="NPE11" s="110"/>
      <c r="NPF11" s="110"/>
      <c r="NPG11" s="110"/>
      <c r="NPH11" s="110"/>
      <c r="NPI11" s="110"/>
      <c r="NPJ11" s="110"/>
      <c r="NPK11" s="110"/>
      <c r="NPL11" s="110"/>
      <c r="NPM11" s="110"/>
      <c r="NPN11" s="110"/>
      <c r="NPO11" s="110"/>
      <c r="NPP11" s="110"/>
      <c r="NPQ11" s="110"/>
      <c r="NPR11" s="110"/>
      <c r="NPS11" s="110"/>
      <c r="NPT11" s="110"/>
      <c r="NPU11" s="110"/>
      <c r="NPV11" s="110"/>
      <c r="NPW11" s="110"/>
      <c r="NPX11" s="110"/>
      <c r="NPY11" s="110"/>
      <c r="NPZ11" s="110"/>
      <c r="NQA11" s="110"/>
      <c r="NQB11" s="110"/>
      <c r="NQC11" s="110"/>
      <c r="NQD11" s="110"/>
      <c r="NQE11" s="110"/>
      <c r="NQF11" s="110"/>
      <c r="NQG11" s="110"/>
      <c r="NQH11" s="110"/>
      <c r="NQI11" s="110"/>
      <c r="NQJ11" s="110"/>
      <c r="NQK11" s="110"/>
      <c r="NQL11" s="110"/>
      <c r="NQM11" s="110"/>
      <c r="NQN11" s="110"/>
      <c r="NQO11" s="110"/>
      <c r="NQP11" s="110"/>
      <c r="NQQ11" s="110"/>
      <c r="NQR11" s="110"/>
      <c r="NQS11" s="110"/>
      <c r="NQT11" s="110"/>
      <c r="NQU11" s="110"/>
      <c r="NQV11" s="110"/>
      <c r="NQW11" s="110"/>
      <c r="NQX11" s="110"/>
      <c r="NQY11" s="110"/>
      <c r="NQZ11" s="110"/>
      <c r="NRA11" s="110"/>
      <c r="NRB11" s="110"/>
      <c r="NRC11" s="110"/>
      <c r="NRD11" s="110"/>
      <c r="NRE11" s="110"/>
      <c r="NRF11" s="110"/>
      <c r="NRG11" s="110"/>
      <c r="NRH11" s="110"/>
      <c r="NRI11" s="110"/>
      <c r="NRJ11" s="110"/>
      <c r="NRK11" s="110"/>
      <c r="NRL11" s="110"/>
      <c r="NRM11" s="110"/>
      <c r="NRN11" s="110"/>
      <c r="NRO11" s="110"/>
      <c r="NRP11" s="110"/>
      <c r="NRQ11" s="110"/>
      <c r="NRR11" s="110"/>
      <c r="NRS11" s="110"/>
      <c r="NRT11" s="110"/>
      <c r="NRU11" s="110"/>
      <c r="NRV11" s="110"/>
      <c r="NRW11" s="110"/>
      <c r="NRX11" s="110"/>
      <c r="NRY11" s="110"/>
      <c r="NRZ11" s="110"/>
      <c r="NSA11" s="110"/>
      <c r="NSB11" s="110"/>
      <c r="NSC11" s="110"/>
      <c r="NSD11" s="110"/>
      <c r="NSE11" s="110"/>
      <c r="NSF11" s="110"/>
      <c r="NSG11" s="110"/>
      <c r="NSH11" s="110"/>
      <c r="NSI11" s="110"/>
      <c r="NSJ11" s="110"/>
      <c r="NSK11" s="110"/>
      <c r="NSL11" s="110"/>
      <c r="NSM11" s="110"/>
      <c r="NSN11" s="110"/>
      <c r="NSO11" s="110"/>
      <c r="NSP11" s="110"/>
      <c r="NSQ11" s="110"/>
      <c r="NSR11" s="110"/>
      <c r="NSS11" s="110"/>
      <c r="NST11" s="110"/>
      <c r="NSU11" s="110"/>
      <c r="NSV11" s="110"/>
      <c r="NSW11" s="110"/>
      <c r="NSX11" s="110"/>
      <c r="NSY11" s="110"/>
      <c r="NSZ11" s="110"/>
      <c r="NTA11" s="110"/>
      <c r="NTB11" s="110"/>
      <c r="NTC11" s="110"/>
      <c r="NTD11" s="110"/>
      <c r="NTE11" s="110"/>
      <c r="NTF11" s="110"/>
      <c r="NTG11" s="110"/>
      <c r="NTH11" s="110"/>
      <c r="NTI11" s="110"/>
      <c r="NTJ11" s="110"/>
      <c r="NTK11" s="110"/>
      <c r="NTL11" s="110"/>
      <c r="NTM11" s="110"/>
      <c r="NTN11" s="110"/>
      <c r="NTO11" s="110"/>
      <c r="NTP11" s="110"/>
      <c r="NTQ11" s="110"/>
      <c r="NTR11" s="110"/>
      <c r="NTS11" s="110"/>
      <c r="NTT11" s="110"/>
      <c r="NTU11" s="110"/>
      <c r="NTV11" s="110"/>
      <c r="NTW11" s="110"/>
      <c r="NTX11" s="110"/>
      <c r="NTY11" s="110"/>
      <c r="NTZ11" s="110"/>
      <c r="NUA11" s="110"/>
      <c r="NUB11" s="110"/>
      <c r="NUC11" s="110"/>
      <c r="NUD11" s="110"/>
      <c r="NUE11" s="110"/>
      <c r="NUF11" s="110"/>
      <c r="NUG11" s="110"/>
      <c r="NUH11" s="110"/>
      <c r="NUI11" s="110"/>
      <c r="NUJ11" s="110"/>
      <c r="NUK11" s="110"/>
      <c r="NUL11" s="110"/>
      <c r="NUM11" s="110"/>
      <c r="NUN11" s="110"/>
      <c r="NUO11" s="110"/>
      <c r="NUP11" s="110"/>
      <c r="NUQ11" s="110"/>
      <c r="NUR11" s="110"/>
      <c r="NUS11" s="110"/>
      <c r="NUT11" s="110"/>
      <c r="NUU11" s="110"/>
      <c r="NUV11" s="110"/>
      <c r="NUW11" s="110"/>
      <c r="NUX11" s="110"/>
      <c r="NUY11" s="110"/>
      <c r="NUZ11" s="110"/>
      <c r="NVA11" s="110"/>
      <c r="NVB11" s="110"/>
      <c r="NVC11" s="110"/>
      <c r="NVD11" s="110"/>
      <c r="NVE11" s="110"/>
      <c r="NVF11" s="110"/>
      <c r="NVG11" s="110"/>
      <c r="NVH11" s="110"/>
      <c r="NVI11" s="110"/>
      <c r="NVJ11" s="110"/>
      <c r="NVK11" s="110"/>
      <c r="NVL11" s="110"/>
      <c r="NVM11" s="110"/>
      <c r="NVN11" s="110"/>
      <c r="NVO11" s="110"/>
      <c r="NVP11" s="110"/>
      <c r="NVQ11" s="110"/>
      <c r="NVR11" s="110"/>
      <c r="NVS11" s="110"/>
      <c r="NVT11" s="110"/>
      <c r="NVU11" s="110"/>
      <c r="NVV11" s="110"/>
      <c r="NVW11" s="110"/>
      <c r="NVX11" s="110"/>
      <c r="NVY11" s="110"/>
      <c r="NVZ11" s="110"/>
      <c r="NWA11" s="110"/>
      <c r="NWB11" s="110"/>
      <c r="NWC11" s="110"/>
      <c r="NWD11" s="110"/>
      <c r="NWE11" s="110"/>
      <c r="NWF11" s="110"/>
      <c r="NWG11" s="110"/>
      <c r="NWH11" s="110"/>
      <c r="NWI11" s="110"/>
      <c r="NWJ11" s="110"/>
      <c r="NWK11" s="110"/>
      <c r="NWL11" s="110"/>
      <c r="NWM11" s="110"/>
      <c r="NWN11" s="110"/>
      <c r="NWO11" s="110"/>
      <c r="NWP11" s="110"/>
      <c r="NWQ11" s="110"/>
      <c r="NWR11" s="110"/>
      <c r="NWS11" s="110"/>
      <c r="NWT11" s="110"/>
      <c r="NWU11" s="110"/>
      <c r="NWV11" s="110"/>
      <c r="NWW11" s="110"/>
      <c r="NWX11" s="110"/>
      <c r="NWY11" s="110"/>
      <c r="NWZ11" s="110"/>
      <c r="NXA11" s="110"/>
      <c r="NXB11" s="110"/>
      <c r="NXC11" s="110"/>
      <c r="NXD11" s="110"/>
      <c r="NXE11" s="110"/>
      <c r="NXF11" s="110"/>
      <c r="NXG11" s="110"/>
      <c r="NXH11" s="110"/>
      <c r="NXI11" s="110"/>
      <c r="NXJ11" s="110"/>
      <c r="NXK11" s="110"/>
      <c r="NXL11" s="110"/>
      <c r="NXM11" s="110"/>
      <c r="NXN11" s="110"/>
      <c r="NXO11" s="110"/>
      <c r="NXP11" s="110"/>
      <c r="NXQ11" s="110"/>
      <c r="NXR11" s="110"/>
      <c r="NXS11" s="110"/>
      <c r="NXT11" s="110"/>
      <c r="NXU11" s="110"/>
      <c r="NXV11" s="110"/>
      <c r="NXW11" s="110"/>
      <c r="NXX11" s="110"/>
      <c r="NXY11" s="110"/>
      <c r="NXZ11" s="110"/>
      <c r="NYA11" s="110"/>
      <c r="NYB11" s="110"/>
      <c r="NYC11" s="110"/>
      <c r="NYD11" s="110"/>
      <c r="NYE11" s="110"/>
      <c r="NYF11" s="110"/>
      <c r="NYG11" s="110"/>
      <c r="NYH11" s="110"/>
      <c r="NYI11" s="110"/>
      <c r="NYJ11" s="110"/>
      <c r="NYK11" s="110"/>
      <c r="NYL11" s="110"/>
      <c r="NYM11" s="110"/>
      <c r="NYN11" s="110"/>
      <c r="NYO11" s="110"/>
      <c r="NYP11" s="110"/>
      <c r="NYQ11" s="110"/>
      <c r="NYR11" s="110"/>
      <c r="NYS11" s="110"/>
      <c r="NYT11" s="110"/>
      <c r="NYU11" s="110"/>
      <c r="NYV11" s="110"/>
      <c r="NYW11" s="110"/>
      <c r="NYX11" s="110"/>
      <c r="NYY11" s="110"/>
      <c r="NYZ11" s="110"/>
      <c r="NZA11" s="110"/>
      <c r="NZB11" s="110"/>
      <c r="NZC11" s="110"/>
      <c r="NZD11" s="110"/>
      <c r="NZE11" s="110"/>
      <c r="NZF11" s="110"/>
      <c r="NZG11" s="110"/>
      <c r="NZH11" s="110"/>
      <c r="NZI11" s="110"/>
      <c r="NZJ11" s="110"/>
      <c r="NZK11" s="110"/>
      <c r="NZL11" s="110"/>
      <c r="NZM11" s="110"/>
      <c r="NZN11" s="110"/>
      <c r="NZO11" s="110"/>
      <c r="NZP11" s="110"/>
      <c r="NZQ11" s="110"/>
      <c r="NZR11" s="110"/>
      <c r="NZS11" s="110"/>
      <c r="NZT11" s="110"/>
      <c r="NZU11" s="110"/>
      <c r="NZV11" s="110"/>
      <c r="NZW11" s="110"/>
      <c r="NZX11" s="110"/>
      <c r="NZY11" s="110"/>
      <c r="NZZ11" s="110"/>
      <c r="OAA11" s="110"/>
      <c r="OAB11" s="110"/>
      <c r="OAC11" s="110"/>
      <c r="OAD11" s="110"/>
      <c r="OAE11" s="110"/>
      <c r="OAF11" s="110"/>
      <c r="OAG11" s="110"/>
      <c r="OAH11" s="110"/>
      <c r="OAI11" s="110"/>
      <c r="OAJ11" s="110"/>
      <c r="OAK11" s="110"/>
      <c r="OAL11" s="110"/>
      <c r="OAM11" s="110"/>
      <c r="OAN11" s="110"/>
      <c r="OAO11" s="110"/>
      <c r="OAP11" s="110"/>
      <c r="OAQ11" s="110"/>
      <c r="OAR11" s="110"/>
      <c r="OAS11" s="110"/>
      <c r="OAT11" s="110"/>
      <c r="OAU11" s="110"/>
      <c r="OAV11" s="110"/>
      <c r="OAW11" s="110"/>
      <c r="OAX11" s="110"/>
      <c r="OAY11" s="110"/>
      <c r="OAZ11" s="110"/>
      <c r="OBA11" s="110"/>
      <c r="OBB11" s="110"/>
      <c r="OBC11" s="110"/>
      <c r="OBD11" s="110"/>
      <c r="OBE11" s="110"/>
      <c r="OBF11" s="110"/>
      <c r="OBG11" s="110"/>
      <c r="OBH11" s="110"/>
      <c r="OBI11" s="110"/>
      <c r="OBJ11" s="110"/>
      <c r="OBK11" s="110"/>
      <c r="OBL11" s="110"/>
      <c r="OBM11" s="110"/>
      <c r="OBN11" s="110"/>
      <c r="OBO11" s="110"/>
      <c r="OBP11" s="110"/>
      <c r="OBQ11" s="110"/>
      <c r="OBR11" s="110"/>
      <c r="OBS11" s="110"/>
      <c r="OBT11" s="110"/>
      <c r="OBU11" s="110"/>
      <c r="OBV11" s="110"/>
      <c r="OBW11" s="110"/>
      <c r="OBX11" s="110"/>
      <c r="OBY11" s="110"/>
      <c r="OBZ11" s="110"/>
      <c r="OCA11" s="110"/>
      <c r="OCB11" s="110"/>
      <c r="OCC11" s="110"/>
      <c r="OCD11" s="110"/>
      <c r="OCE11" s="110"/>
      <c r="OCF11" s="110"/>
      <c r="OCG11" s="110"/>
      <c r="OCH11" s="110"/>
      <c r="OCI11" s="110"/>
      <c r="OCJ11" s="110"/>
      <c r="OCK11" s="110"/>
      <c r="OCL11" s="110"/>
      <c r="OCM11" s="110"/>
      <c r="OCN11" s="110"/>
      <c r="OCO11" s="110"/>
      <c r="OCP11" s="110"/>
      <c r="OCQ11" s="110"/>
      <c r="OCR11" s="110"/>
      <c r="OCS11" s="110"/>
      <c r="OCT11" s="110"/>
      <c r="OCU11" s="110"/>
      <c r="OCV11" s="110"/>
      <c r="OCW11" s="110"/>
      <c r="OCX11" s="110"/>
      <c r="OCY11" s="110"/>
      <c r="OCZ11" s="110"/>
      <c r="ODA11" s="110"/>
      <c r="ODB11" s="110"/>
      <c r="ODC11" s="110"/>
      <c r="ODD11" s="110"/>
      <c r="ODE11" s="110"/>
      <c r="ODF11" s="110"/>
      <c r="ODG11" s="110"/>
      <c r="ODH11" s="110"/>
      <c r="ODI11" s="110"/>
      <c r="ODJ11" s="110"/>
      <c r="ODK11" s="110"/>
      <c r="ODL11" s="110"/>
      <c r="ODM11" s="110"/>
      <c r="ODN11" s="110"/>
      <c r="ODO11" s="110"/>
      <c r="ODP11" s="110"/>
      <c r="ODQ11" s="110"/>
      <c r="ODR11" s="110"/>
      <c r="ODS11" s="110"/>
      <c r="ODT11" s="110"/>
      <c r="ODU11" s="110"/>
      <c r="ODV11" s="110"/>
      <c r="ODW11" s="110"/>
      <c r="ODX11" s="110"/>
      <c r="ODY11" s="110"/>
      <c r="ODZ11" s="110"/>
      <c r="OEA11" s="110"/>
      <c r="OEB11" s="110"/>
      <c r="OEC11" s="110"/>
      <c r="OED11" s="110"/>
      <c r="OEE11" s="110"/>
      <c r="OEF11" s="110"/>
      <c r="OEG11" s="110"/>
      <c r="OEH11" s="110"/>
      <c r="OEI11" s="110"/>
      <c r="OEJ11" s="110"/>
      <c r="OEK11" s="110"/>
      <c r="OEL11" s="110"/>
      <c r="OEM11" s="110"/>
      <c r="OEN11" s="110"/>
      <c r="OEO11" s="110"/>
      <c r="OEP11" s="110"/>
      <c r="OEQ11" s="110"/>
      <c r="OER11" s="110"/>
      <c r="OES11" s="110"/>
      <c r="OET11" s="110"/>
      <c r="OEU11" s="110"/>
      <c r="OEV11" s="110"/>
      <c r="OEW11" s="110"/>
      <c r="OEX11" s="110"/>
      <c r="OEY11" s="110"/>
      <c r="OEZ11" s="110"/>
      <c r="OFA11" s="110"/>
      <c r="OFB11" s="110"/>
      <c r="OFC11" s="110"/>
      <c r="OFD11" s="110"/>
      <c r="OFE11" s="110"/>
      <c r="OFF11" s="110"/>
      <c r="OFG11" s="110"/>
      <c r="OFH11" s="110"/>
      <c r="OFI11" s="110"/>
      <c r="OFJ11" s="110"/>
      <c r="OFK11" s="110"/>
      <c r="OFL11" s="110"/>
      <c r="OFM11" s="110"/>
      <c r="OFN11" s="110"/>
      <c r="OFO11" s="110"/>
      <c r="OFP11" s="110"/>
      <c r="OFQ11" s="110"/>
      <c r="OFR11" s="110"/>
      <c r="OFS11" s="110"/>
      <c r="OFT11" s="110"/>
      <c r="OFU11" s="110"/>
      <c r="OFV11" s="110"/>
      <c r="OFW11" s="110"/>
      <c r="OFX11" s="110"/>
      <c r="OFY11" s="110"/>
      <c r="OFZ11" s="110"/>
      <c r="OGA11" s="110"/>
      <c r="OGB11" s="110"/>
      <c r="OGC11" s="110"/>
      <c r="OGD11" s="110"/>
      <c r="OGE11" s="110"/>
      <c r="OGF11" s="110"/>
      <c r="OGG11" s="110"/>
      <c r="OGH11" s="110"/>
      <c r="OGI11" s="110"/>
      <c r="OGJ11" s="110"/>
      <c r="OGK11" s="110"/>
      <c r="OGL11" s="110"/>
      <c r="OGM11" s="110"/>
      <c r="OGN11" s="110"/>
      <c r="OGO11" s="110"/>
      <c r="OGP11" s="110"/>
      <c r="OGQ11" s="110"/>
      <c r="OGR11" s="110"/>
      <c r="OGS11" s="110"/>
      <c r="OGT11" s="110"/>
      <c r="OGU11" s="110"/>
      <c r="OGV11" s="110"/>
      <c r="OGW11" s="110"/>
      <c r="OGX11" s="110"/>
      <c r="OGY11" s="110"/>
      <c r="OGZ11" s="110"/>
      <c r="OHA11" s="110"/>
      <c r="OHB11" s="110"/>
      <c r="OHC11" s="110"/>
      <c r="OHD11" s="110"/>
      <c r="OHE11" s="110"/>
      <c r="OHF11" s="110"/>
      <c r="OHG11" s="110"/>
      <c r="OHH11" s="110"/>
      <c r="OHI11" s="110"/>
      <c r="OHJ11" s="110"/>
      <c r="OHK11" s="110"/>
      <c r="OHL11" s="110"/>
      <c r="OHM11" s="110"/>
      <c r="OHN11" s="110"/>
      <c r="OHO11" s="110"/>
      <c r="OHP11" s="110"/>
      <c r="OHQ11" s="110"/>
      <c r="OHR11" s="110"/>
      <c r="OHS11" s="110"/>
      <c r="OHT11" s="110"/>
      <c r="OHU11" s="110"/>
      <c r="OHV11" s="110"/>
      <c r="OHW11" s="110"/>
      <c r="OHX11" s="110"/>
      <c r="OHY11" s="110"/>
      <c r="OHZ11" s="110"/>
      <c r="OIA11" s="110"/>
      <c r="OIB11" s="110"/>
      <c r="OIC11" s="110"/>
      <c r="OID11" s="110"/>
      <c r="OIE11" s="110"/>
      <c r="OIF11" s="110"/>
      <c r="OIG11" s="110"/>
      <c r="OIH11" s="110"/>
      <c r="OII11" s="110"/>
      <c r="OIJ11" s="110"/>
      <c r="OIK11" s="110"/>
      <c r="OIL11" s="110"/>
      <c r="OIM11" s="110"/>
      <c r="OIN11" s="110"/>
      <c r="OIO11" s="110"/>
      <c r="OIP11" s="110"/>
      <c r="OIQ11" s="110"/>
      <c r="OIR11" s="110"/>
      <c r="OIS11" s="110"/>
      <c r="OIT11" s="110"/>
      <c r="OIU11" s="110"/>
      <c r="OIV11" s="110"/>
      <c r="OIW11" s="110"/>
      <c r="OIX11" s="110"/>
      <c r="OIY11" s="110"/>
      <c r="OIZ11" s="110"/>
      <c r="OJA11" s="110"/>
      <c r="OJB11" s="110"/>
      <c r="OJC11" s="110"/>
      <c r="OJD11" s="110"/>
      <c r="OJE11" s="110"/>
      <c r="OJF11" s="110"/>
      <c r="OJG11" s="110"/>
      <c r="OJH11" s="110"/>
      <c r="OJI11" s="110"/>
      <c r="OJJ11" s="110"/>
      <c r="OJK11" s="110"/>
      <c r="OJL11" s="110"/>
      <c r="OJM11" s="110"/>
      <c r="OJN11" s="110"/>
      <c r="OJO11" s="110"/>
      <c r="OJP11" s="110"/>
      <c r="OJQ11" s="110"/>
      <c r="OJR11" s="110"/>
      <c r="OJS11" s="110"/>
      <c r="OJT11" s="110"/>
      <c r="OJU11" s="110"/>
      <c r="OJV11" s="110"/>
      <c r="OJW11" s="110"/>
      <c r="OJX11" s="110"/>
      <c r="OJY11" s="110"/>
      <c r="OJZ11" s="110"/>
      <c r="OKA11" s="110"/>
      <c r="OKB11" s="110"/>
      <c r="OKC11" s="110"/>
      <c r="OKD11" s="110"/>
      <c r="OKE11" s="110"/>
      <c r="OKF11" s="110"/>
      <c r="OKG11" s="110"/>
      <c r="OKH11" s="110"/>
      <c r="OKI11" s="110"/>
      <c r="OKJ11" s="110"/>
      <c r="OKK11" s="110"/>
      <c r="OKL11" s="110"/>
      <c r="OKM11" s="110"/>
      <c r="OKN11" s="110"/>
      <c r="OKO11" s="110"/>
      <c r="OKP11" s="110"/>
      <c r="OKQ11" s="110"/>
      <c r="OKR11" s="110"/>
      <c r="OKS11" s="110"/>
      <c r="OKT11" s="110"/>
      <c r="OKU11" s="110"/>
      <c r="OKV11" s="110"/>
      <c r="OKW11" s="110"/>
      <c r="OKX11" s="110"/>
      <c r="OKY11" s="110"/>
      <c r="OKZ11" s="110"/>
      <c r="OLA11" s="110"/>
      <c r="OLB11" s="110"/>
      <c r="OLC11" s="110"/>
      <c r="OLD11" s="110"/>
      <c r="OLE11" s="110"/>
      <c r="OLF11" s="110"/>
      <c r="OLG11" s="110"/>
      <c r="OLH11" s="110"/>
      <c r="OLI11" s="110"/>
      <c r="OLJ11" s="110"/>
      <c r="OLK11" s="110"/>
      <c r="OLL11" s="110"/>
      <c r="OLM11" s="110"/>
      <c r="OLN11" s="110"/>
      <c r="OLO11" s="110"/>
      <c r="OLP11" s="110"/>
      <c r="OLQ11" s="110"/>
      <c r="OLR11" s="110"/>
      <c r="OLS11" s="110"/>
      <c r="OLT11" s="110"/>
      <c r="OLU11" s="110"/>
      <c r="OLV11" s="110"/>
      <c r="OLW11" s="110"/>
      <c r="OLX11" s="110"/>
      <c r="OLY11" s="110"/>
      <c r="OLZ11" s="110"/>
      <c r="OMA11" s="110"/>
      <c r="OMB11" s="110"/>
      <c r="OMC11" s="110"/>
      <c r="OMD11" s="110"/>
      <c r="OME11" s="110"/>
      <c r="OMF11" s="110"/>
      <c r="OMG11" s="110"/>
      <c r="OMH11" s="110"/>
      <c r="OMI11" s="110"/>
      <c r="OMJ11" s="110"/>
      <c r="OMK11" s="110"/>
      <c r="OML11" s="110"/>
      <c r="OMM11" s="110"/>
      <c r="OMN11" s="110"/>
      <c r="OMO11" s="110"/>
      <c r="OMP11" s="110"/>
      <c r="OMQ11" s="110"/>
      <c r="OMR11" s="110"/>
      <c r="OMS11" s="110"/>
      <c r="OMT11" s="110"/>
      <c r="OMU11" s="110"/>
      <c r="OMV11" s="110"/>
      <c r="OMW11" s="110"/>
      <c r="OMX11" s="110"/>
      <c r="OMY11" s="110"/>
      <c r="OMZ11" s="110"/>
      <c r="ONA11" s="110"/>
      <c r="ONB11" s="110"/>
      <c r="ONC11" s="110"/>
      <c r="OND11" s="110"/>
      <c r="ONE11" s="110"/>
      <c r="ONF11" s="110"/>
      <c r="ONG11" s="110"/>
      <c r="ONH11" s="110"/>
      <c r="ONI11" s="110"/>
      <c r="ONJ11" s="110"/>
      <c r="ONK11" s="110"/>
      <c r="ONL11" s="110"/>
      <c r="ONM11" s="110"/>
      <c r="ONN11" s="110"/>
      <c r="ONO11" s="110"/>
      <c r="ONP11" s="110"/>
      <c r="ONQ11" s="110"/>
      <c r="ONR11" s="110"/>
      <c r="ONS11" s="110"/>
      <c r="ONT11" s="110"/>
      <c r="ONU11" s="110"/>
      <c r="ONV11" s="110"/>
      <c r="ONW11" s="110"/>
      <c r="ONX11" s="110"/>
      <c r="ONY11" s="110"/>
      <c r="ONZ11" s="110"/>
      <c r="OOA11" s="110"/>
      <c r="OOB11" s="110"/>
      <c r="OOC11" s="110"/>
      <c r="OOD11" s="110"/>
      <c r="OOE11" s="110"/>
      <c r="OOF11" s="110"/>
      <c r="OOG11" s="110"/>
      <c r="OOH11" s="110"/>
      <c r="OOI11" s="110"/>
      <c r="OOJ11" s="110"/>
      <c r="OOK11" s="110"/>
      <c r="OOL11" s="110"/>
      <c r="OOM11" s="110"/>
      <c r="OON11" s="110"/>
      <c r="OOO11" s="110"/>
      <c r="OOP11" s="110"/>
      <c r="OOQ11" s="110"/>
      <c r="OOR11" s="110"/>
      <c r="OOS11" s="110"/>
      <c r="OOT11" s="110"/>
      <c r="OOU11" s="110"/>
      <c r="OOV11" s="110"/>
      <c r="OOW11" s="110"/>
      <c r="OOX11" s="110"/>
      <c r="OOY11" s="110"/>
      <c r="OOZ11" s="110"/>
      <c r="OPA11" s="110"/>
      <c r="OPB11" s="110"/>
      <c r="OPC11" s="110"/>
      <c r="OPD11" s="110"/>
      <c r="OPE11" s="110"/>
      <c r="OPF11" s="110"/>
      <c r="OPG11" s="110"/>
      <c r="OPH11" s="110"/>
      <c r="OPI11" s="110"/>
      <c r="OPJ11" s="110"/>
      <c r="OPK11" s="110"/>
      <c r="OPL11" s="110"/>
      <c r="OPM11" s="110"/>
      <c r="OPN11" s="110"/>
      <c r="OPO11" s="110"/>
      <c r="OPP11" s="110"/>
      <c r="OPQ11" s="110"/>
      <c r="OPR11" s="110"/>
      <c r="OPS11" s="110"/>
      <c r="OPT11" s="110"/>
      <c r="OPU11" s="110"/>
      <c r="OPV11" s="110"/>
      <c r="OPW11" s="110"/>
      <c r="OPX11" s="110"/>
      <c r="OPY11" s="110"/>
      <c r="OPZ11" s="110"/>
      <c r="OQA11" s="110"/>
      <c r="OQB11" s="110"/>
      <c r="OQC11" s="110"/>
      <c r="OQD11" s="110"/>
      <c r="OQE11" s="110"/>
      <c r="OQF11" s="110"/>
      <c r="OQG11" s="110"/>
      <c r="OQH11" s="110"/>
      <c r="OQI11" s="110"/>
      <c r="OQJ11" s="110"/>
      <c r="OQK11" s="110"/>
      <c r="OQL11" s="110"/>
      <c r="OQM11" s="110"/>
      <c r="OQN11" s="110"/>
      <c r="OQO11" s="110"/>
      <c r="OQP11" s="110"/>
      <c r="OQQ11" s="110"/>
      <c r="OQR11" s="110"/>
      <c r="OQS11" s="110"/>
      <c r="OQT11" s="110"/>
      <c r="OQU11" s="110"/>
      <c r="OQV11" s="110"/>
      <c r="OQW11" s="110"/>
      <c r="OQX11" s="110"/>
      <c r="OQY11" s="110"/>
      <c r="OQZ11" s="110"/>
      <c r="ORA11" s="110"/>
      <c r="ORB11" s="110"/>
      <c r="ORC11" s="110"/>
      <c r="ORD11" s="110"/>
      <c r="ORE11" s="110"/>
      <c r="ORF11" s="110"/>
      <c r="ORG11" s="110"/>
      <c r="ORH11" s="110"/>
      <c r="ORI11" s="110"/>
      <c r="ORJ11" s="110"/>
      <c r="ORK11" s="110"/>
      <c r="ORL11" s="110"/>
      <c r="ORM11" s="110"/>
      <c r="ORN11" s="110"/>
      <c r="ORO11" s="110"/>
      <c r="ORP11" s="110"/>
      <c r="ORQ11" s="110"/>
      <c r="ORR11" s="110"/>
      <c r="ORS11" s="110"/>
      <c r="ORT11" s="110"/>
      <c r="ORU11" s="110"/>
      <c r="ORV11" s="110"/>
      <c r="ORW11" s="110"/>
      <c r="ORX11" s="110"/>
      <c r="ORY11" s="110"/>
      <c r="ORZ11" s="110"/>
      <c r="OSA11" s="110"/>
      <c r="OSB11" s="110"/>
      <c r="OSC11" s="110"/>
      <c r="OSD11" s="110"/>
      <c r="OSE11" s="110"/>
      <c r="OSF11" s="110"/>
      <c r="OSG11" s="110"/>
      <c r="OSH11" s="110"/>
      <c r="OSI11" s="110"/>
      <c r="OSJ11" s="110"/>
      <c r="OSK11" s="110"/>
      <c r="OSL11" s="110"/>
      <c r="OSM11" s="110"/>
      <c r="OSN11" s="110"/>
      <c r="OSO11" s="110"/>
      <c r="OSP11" s="110"/>
      <c r="OSQ11" s="110"/>
      <c r="OSR11" s="110"/>
      <c r="OSS11" s="110"/>
      <c r="OST11" s="110"/>
      <c r="OSU11" s="110"/>
      <c r="OSV11" s="110"/>
      <c r="OSW11" s="110"/>
      <c r="OSX11" s="110"/>
      <c r="OSY11" s="110"/>
      <c r="OSZ11" s="110"/>
      <c r="OTA11" s="110"/>
      <c r="OTB11" s="110"/>
      <c r="OTC11" s="110"/>
      <c r="OTD11" s="110"/>
      <c r="OTE11" s="110"/>
      <c r="OTF11" s="110"/>
      <c r="OTG11" s="110"/>
      <c r="OTH11" s="110"/>
      <c r="OTI11" s="110"/>
      <c r="OTJ11" s="110"/>
      <c r="OTK11" s="110"/>
      <c r="OTL11" s="110"/>
      <c r="OTM11" s="110"/>
      <c r="OTN11" s="110"/>
      <c r="OTO11" s="110"/>
      <c r="OTP11" s="110"/>
      <c r="OTQ11" s="110"/>
      <c r="OTR11" s="110"/>
      <c r="OTS11" s="110"/>
      <c r="OTT11" s="110"/>
      <c r="OTU11" s="110"/>
      <c r="OTV11" s="110"/>
      <c r="OTW11" s="110"/>
      <c r="OTX11" s="110"/>
      <c r="OTY11" s="110"/>
      <c r="OTZ11" s="110"/>
      <c r="OUA11" s="110"/>
      <c r="OUB11" s="110"/>
      <c r="OUC11" s="110"/>
      <c r="OUD11" s="110"/>
      <c r="OUE11" s="110"/>
      <c r="OUF11" s="110"/>
      <c r="OUG11" s="110"/>
      <c r="OUH11" s="110"/>
      <c r="OUI11" s="110"/>
      <c r="OUJ11" s="110"/>
      <c r="OUK11" s="110"/>
      <c r="OUL11" s="110"/>
      <c r="OUM11" s="110"/>
      <c r="OUN11" s="110"/>
      <c r="OUO11" s="110"/>
      <c r="OUP11" s="110"/>
      <c r="OUQ11" s="110"/>
      <c r="OUR11" s="110"/>
      <c r="OUS11" s="110"/>
      <c r="OUT11" s="110"/>
      <c r="OUU11" s="110"/>
      <c r="OUV11" s="110"/>
      <c r="OUW11" s="110"/>
      <c r="OUX11" s="110"/>
      <c r="OUY11" s="110"/>
      <c r="OUZ11" s="110"/>
      <c r="OVA11" s="110"/>
      <c r="OVB11" s="110"/>
      <c r="OVC11" s="110"/>
      <c r="OVD11" s="110"/>
      <c r="OVE11" s="110"/>
      <c r="OVF11" s="110"/>
      <c r="OVG11" s="110"/>
      <c r="OVH11" s="110"/>
      <c r="OVI11" s="110"/>
      <c r="OVJ11" s="110"/>
      <c r="OVK11" s="110"/>
      <c r="OVL11" s="110"/>
      <c r="OVM11" s="110"/>
      <c r="OVN11" s="110"/>
      <c r="OVO11" s="110"/>
      <c r="OVP11" s="110"/>
      <c r="OVQ11" s="110"/>
      <c r="OVR11" s="110"/>
      <c r="OVS11" s="110"/>
      <c r="OVT11" s="110"/>
      <c r="OVU11" s="110"/>
      <c r="OVV11" s="110"/>
      <c r="OVW11" s="110"/>
      <c r="OVX11" s="110"/>
      <c r="OVY11" s="110"/>
      <c r="OVZ11" s="110"/>
      <c r="OWA11" s="110"/>
      <c r="OWB11" s="110"/>
      <c r="OWC11" s="110"/>
      <c r="OWD11" s="110"/>
      <c r="OWE11" s="110"/>
      <c r="OWF11" s="110"/>
      <c r="OWG11" s="110"/>
      <c r="OWH11" s="110"/>
      <c r="OWI11" s="110"/>
      <c r="OWJ11" s="110"/>
      <c r="OWK11" s="110"/>
      <c r="OWL11" s="110"/>
      <c r="OWM11" s="110"/>
      <c r="OWN11" s="110"/>
      <c r="OWO11" s="110"/>
      <c r="OWP11" s="110"/>
      <c r="OWQ11" s="110"/>
      <c r="OWR11" s="110"/>
      <c r="OWS11" s="110"/>
      <c r="OWT11" s="110"/>
      <c r="OWU11" s="110"/>
      <c r="OWV11" s="110"/>
      <c r="OWW11" s="110"/>
      <c r="OWX11" s="110"/>
      <c r="OWY11" s="110"/>
      <c r="OWZ11" s="110"/>
      <c r="OXA11" s="110"/>
      <c r="OXB11" s="110"/>
      <c r="OXC11" s="110"/>
      <c r="OXD11" s="110"/>
      <c r="OXE11" s="110"/>
      <c r="OXF11" s="110"/>
      <c r="OXG11" s="110"/>
      <c r="OXH11" s="110"/>
      <c r="OXI11" s="110"/>
      <c r="OXJ11" s="110"/>
      <c r="OXK11" s="110"/>
      <c r="OXL11" s="110"/>
      <c r="OXM11" s="110"/>
      <c r="OXN11" s="110"/>
      <c r="OXO11" s="110"/>
      <c r="OXP11" s="110"/>
      <c r="OXQ11" s="110"/>
      <c r="OXR11" s="110"/>
      <c r="OXS11" s="110"/>
      <c r="OXT11" s="110"/>
      <c r="OXU11" s="110"/>
      <c r="OXV11" s="110"/>
      <c r="OXW11" s="110"/>
      <c r="OXX11" s="110"/>
      <c r="OXY11" s="110"/>
      <c r="OXZ11" s="110"/>
      <c r="OYA11" s="110"/>
      <c r="OYB11" s="110"/>
      <c r="OYC11" s="110"/>
      <c r="OYD11" s="110"/>
      <c r="OYE11" s="110"/>
      <c r="OYF11" s="110"/>
      <c r="OYG11" s="110"/>
      <c r="OYH11" s="110"/>
      <c r="OYI11" s="110"/>
      <c r="OYJ11" s="110"/>
      <c r="OYK11" s="110"/>
      <c r="OYL11" s="110"/>
      <c r="OYM11" s="110"/>
      <c r="OYN11" s="110"/>
      <c r="OYO11" s="110"/>
      <c r="OYP11" s="110"/>
      <c r="OYQ11" s="110"/>
      <c r="OYR11" s="110"/>
      <c r="OYS11" s="110"/>
      <c r="OYT11" s="110"/>
      <c r="OYU11" s="110"/>
      <c r="OYV11" s="110"/>
      <c r="OYW11" s="110"/>
      <c r="OYX11" s="110"/>
      <c r="OYY11" s="110"/>
      <c r="OYZ11" s="110"/>
      <c r="OZA11" s="110"/>
      <c r="OZB11" s="110"/>
      <c r="OZC11" s="110"/>
      <c r="OZD11" s="110"/>
      <c r="OZE11" s="110"/>
      <c r="OZF11" s="110"/>
      <c r="OZG11" s="110"/>
      <c r="OZH11" s="110"/>
      <c r="OZI11" s="110"/>
      <c r="OZJ11" s="110"/>
      <c r="OZK11" s="110"/>
      <c r="OZL11" s="110"/>
      <c r="OZM11" s="110"/>
      <c r="OZN11" s="110"/>
      <c r="OZO11" s="110"/>
      <c r="OZP11" s="110"/>
      <c r="OZQ11" s="110"/>
      <c r="OZR11" s="110"/>
      <c r="OZS11" s="110"/>
      <c r="OZT11" s="110"/>
      <c r="OZU11" s="110"/>
      <c r="OZV11" s="110"/>
      <c r="OZW11" s="110"/>
      <c r="OZX11" s="110"/>
      <c r="OZY11" s="110"/>
      <c r="OZZ11" s="110"/>
      <c r="PAA11" s="110"/>
      <c r="PAB11" s="110"/>
      <c r="PAC11" s="110"/>
      <c r="PAD11" s="110"/>
      <c r="PAE11" s="110"/>
      <c r="PAF11" s="110"/>
      <c r="PAG11" s="110"/>
      <c r="PAH11" s="110"/>
      <c r="PAI11" s="110"/>
      <c r="PAJ11" s="110"/>
      <c r="PAK11" s="110"/>
      <c r="PAL11" s="110"/>
      <c r="PAM11" s="110"/>
      <c r="PAN11" s="110"/>
      <c r="PAO11" s="110"/>
      <c r="PAP11" s="110"/>
      <c r="PAQ11" s="110"/>
      <c r="PAR11" s="110"/>
      <c r="PAS11" s="110"/>
      <c r="PAT11" s="110"/>
      <c r="PAU11" s="110"/>
      <c r="PAV11" s="110"/>
      <c r="PAW11" s="110"/>
      <c r="PAX11" s="110"/>
      <c r="PAY11" s="110"/>
      <c r="PAZ11" s="110"/>
      <c r="PBA11" s="110"/>
      <c r="PBB11" s="110"/>
      <c r="PBC11" s="110"/>
      <c r="PBD11" s="110"/>
      <c r="PBE11" s="110"/>
      <c r="PBF11" s="110"/>
      <c r="PBG11" s="110"/>
      <c r="PBH11" s="110"/>
      <c r="PBI11" s="110"/>
      <c r="PBJ11" s="110"/>
      <c r="PBK11" s="110"/>
      <c r="PBL11" s="110"/>
      <c r="PBM11" s="110"/>
      <c r="PBN11" s="110"/>
      <c r="PBO11" s="110"/>
      <c r="PBP11" s="110"/>
      <c r="PBQ11" s="110"/>
      <c r="PBR11" s="110"/>
      <c r="PBS11" s="110"/>
      <c r="PBT11" s="110"/>
      <c r="PBU11" s="110"/>
      <c r="PBV11" s="110"/>
      <c r="PBW11" s="110"/>
      <c r="PBX11" s="110"/>
      <c r="PBY11" s="110"/>
      <c r="PBZ11" s="110"/>
      <c r="PCA11" s="110"/>
      <c r="PCB11" s="110"/>
      <c r="PCC11" s="110"/>
      <c r="PCD11" s="110"/>
      <c r="PCE11" s="110"/>
      <c r="PCF11" s="110"/>
      <c r="PCG11" s="110"/>
      <c r="PCH11" s="110"/>
      <c r="PCI11" s="110"/>
      <c r="PCJ11" s="110"/>
      <c r="PCK11" s="110"/>
      <c r="PCL11" s="110"/>
      <c r="PCM11" s="110"/>
      <c r="PCN11" s="110"/>
      <c r="PCO11" s="110"/>
      <c r="PCP11" s="110"/>
      <c r="PCQ11" s="110"/>
      <c r="PCR11" s="110"/>
      <c r="PCS11" s="110"/>
      <c r="PCT11" s="110"/>
      <c r="PCU11" s="110"/>
      <c r="PCV11" s="110"/>
      <c r="PCW11" s="110"/>
      <c r="PCX11" s="110"/>
      <c r="PCY11" s="110"/>
      <c r="PCZ11" s="110"/>
      <c r="PDA11" s="110"/>
      <c r="PDB11" s="110"/>
      <c r="PDC11" s="110"/>
      <c r="PDD11" s="110"/>
      <c r="PDE11" s="110"/>
      <c r="PDF11" s="110"/>
      <c r="PDG11" s="110"/>
      <c r="PDH11" s="110"/>
      <c r="PDI11" s="110"/>
      <c r="PDJ11" s="110"/>
      <c r="PDK11" s="110"/>
      <c r="PDL11" s="110"/>
      <c r="PDM11" s="110"/>
      <c r="PDN11" s="110"/>
      <c r="PDO11" s="110"/>
      <c r="PDP11" s="110"/>
      <c r="PDQ11" s="110"/>
      <c r="PDR11" s="110"/>
      <c r="PDS11" s="110"/>
      <c r="PDT11" s="110"/>
      <c r="PDU11" s="110"/>
      <c r="PDV11" s="110"/>
      <c r="PDW11" s="110"/>
      <c r="PDX11" s="110"/>
      <c r="PDY11" s="110"/>
      <c r="PDZ11" s="110"/>
      <c r="PEA11" s="110"/>
      <c r="PEB11" s="110"/>
      <c r="PEC11" s="110"/>
      <c r="PED11" s="110"/>
      <c r="PEE11" s="110"/>
      <c r="PEF11" s="110"/>
      <c r="PEG11" s="110"/>
      <c r="PEH11" s="110"/>
      <c r="PEI11" s="110"/>
      <c r="PEJ11" s="110"/>
      <c r="PEK11" s="110"/>
      <c r="PEL11" s="110"/>
      <c r="PEM11" s="110"/>
      <c r="PEN11" s="110"/>
      <c r="PEO11" s="110"/>
      <c r="PEP11" s="110"/>
      <c r="PEQ11" s="110"/>
      <c r="PER11" s="110"/>
      <c r="PES11" s="110"/>
      <c r="PET11" s="110"/>
      <c r="PEU11" s="110"/>
      <c r="PEV11" s="110"/>
      <c r="PEW11" s="110"/>
      <c r="PEX11" s="110"/>
      <c r="PEY11" s="110"/>
      <c r="PEZ11" s="110"/>
      <c r="PFA11" s="110"/>
      <c r="PFB11" s="110"/>
      <c r="PFC11" s="110"/>
      <c r="PFD11" s="110"/>
      <c r="PFE11" s="110"/>
      <c r="PFF11" s="110"/>
      <c r="PFG11" s="110"/>
      <c r="PFH11" s="110"/>
      <c r="PFI11" s="110"/>
      <c r="PFJ11" s="110"/>
      <c r="PFK11" s="110"/>
      <c r="PFL11" s="110"/>
      <c r="PFM11" s="110"/>
      <c r="PFN11" s="110"/>
      <c r="PFO11" s="110"/>
      <c r="PFP11" s="110"/>
      <c r="PFQ11" s="110"/>
      <c r="PFR11" s="110"/>
      <c r="PFS11" s="110"/>
      <c r="PFT11" s="110"/>
      <c r="PFU11" s="110"/>
      <c r="PFV11" s="110"/>
      <c r="PFW11" s="110"/>
      <c r="PFX11" s="110"/>
      <c r="PFY11" s="110"/>
      <c r="PFZ11" s="110"/>
      <c r="PGA11" s="110"/>
      <c r="PGB11" s="110"/>
      <c r="PGC11" s="110"/>
      <c r="PGD11" s="110"/>
      <c r="PGE11" s="110"/>
      <c r="PGF11" s="110"/>
      <c r="PGG11" s="110"/>
      <c r="PGH11" s="110"/>
      <c r="PGI11" s="110"/>
      <c r="PGJ11" s="110"/>
      <c r="PGK11" s="110"/>
      <c r="PGL11" s="110"/>
      <c r="PGM11" s="110"/>
      <c r="PGN11" s="110"/>
      <c r="PGO11" s="110"/>
      <c r="PGP11" s="110"/>
      <c r="PGQ11" s="110"/>
      <c r="PGR11" s="110"/>
      <c r="PGS11" s="110"/>
      <c r="PGT11" s="110"/>
      <c r="PGU11" s="110"/>
      <c r="PGV11" s="110"/>
      <c r="PGW11" s="110"/>
      <c r="PGX11" s="110"/>
      <c r="PGY11" s="110"/>
      <c r="PGZ11" s="110"/>
      <c r="PHA11" s="110"/>
      <c r="PHB11" s="110"/>
      <c r="PHC11" s="110"/>
      <c r="PHD11" s="110"/>
      <c r="PHE11" s="110"/>
      <c r="PHF11" s="110"/>
      <c r="PHG11" s="110"/>
      <c r="PHH11" s="110"/>
      <c r="PHI11" s="110"/>
      <c r="PHJ11" s="110"/>
      <c r="PHK11" s="110"/>
      <c r="PHL11" s="110"/>
      <c r="PHM11" s="110"/>
      <c r="PHN11" s="110"/>
      <c r="PHO11" s="110"/>
      <c r="PHP11" s="110"/>
      <c r="PHQ11" s="110"/>
      <c r="PHR11" s="110"/>
      <c r="PHS11" s="110"/>
      <c r="PHT11" s="110"/>
      <c r="PHU11" s="110"/>
      <c r="PHV11" s="110"/>
      <c r="PHW11" s="110"/>
      <c r="PHX11" s="110"/>
      <c r="PHY11" s="110"/>
      <c r="PHZ11" s="110"/>
      <c r="PIA11" s="110"/>
      <c r="PIB11" s="110"/>
      <c r="PIC11" s="110"/>
      <c r="PID11" s="110"/>
      <c r="PIE11" s="110"/>
      <c r="PIF11" s="110"/>
      <c r="PIG11" s="110"/>
      <c r="PIH11" s="110"/>
      <c r="PII11" s="110"/>
      <c r="PIJ11" s="110"/>
      <c r="PIK11" s="110"/>
      <c r="PIL11" s="110"/>
      <c r="PIM11" s="110"/>
      <c r="PIN11" s="110"/>
      <c r="PIO11" s="110"/>
      <c r="PIP11" s="110"/>
      <c r="PIQ11" s="110"/>
      <c r="PIR11" s="110"/>
      <c r="PIS11" s="110"/>
      <c r="PIT11" s="110"/>
      <c r="PIU11" s="110"/>
      <c r="PIV11" s="110"/>
      <c r="PIW11" s="110"/>
      <c r="PIX11" s="110"/>
      <c r="PIY11" s="110"/>
      <c r="PIZ11" s="110"/>
      <c r="PJA11" s="110"/>
      <c r="PJB11" s="110"/>
      <c r="PJC11" s="110"/>
      <c r="PJD11" s="110"/>
      <c r="PJE11" s="110"/>
      <c r="PJF11" s="110"/>
      <c r="PJG11" s="110"/>
      <c r="PJH11" s="110"/>
      <c r="PJI11" s="110"/>
      <c r="PJJ11" s="110"/>
      <c r="PJK11" s="110"/>
      <c r="PJL11" s="110"/>
      <c r="PJM11" s="110"/>
      <c r="PJN11" s="110"/>
      <c r="PJO11" s="110"/>
      <c r="PJP11" s="110"/>
      <c r="PJQ11" s="110"/>
      <c r="PJR11" s="110"/>
      <c r="PJS11" s="110"/>
      <c r="PJT11" s="110"/>
      <c r="PJU11" s="110"/>
      <c r="PJV11" s="110"/>
      <c r="PJW11" s="110"/>
      <c r="PJX11" s="110"/>
      <c r="PJY11" s="110"/>
      <c r="PJZ11" s="110"/>
      <c r="PKA11" s="110"/>
      <c r="PKB11" s="110"/>
      <c r="PKC11" s="110"/>
      <c r="PKD11" s="110"/>
      <c r="PKE11" s="110"/>
      <c r="PKF11" s="110"/>
      <c r="PKG11" s="110"/>
      <c r="PKH11" s="110"/>
      <c r="PKI11" s="110"/>
      <c r="PKJ11" s="110"/>
      <c r="PKK11" s="110"/>
      <c r="PKL11" s="110"/>
      <c r="PKM11" s="110"/>
      <c r="PKN11" s="110"/>
      <c r="PKO11" s="110"/>
      <c r="PKP11" s="110"/>
      <c r="PKQ11" s="110"/>
      <c r="PKR11" s="110"/>
      <c r="PKS11" s="110"/>
      <c r="PKT11" s="110"/>
      <c r="PKU11" s="110"/>
      <c r="PKV11" s="110"/>
      <c r="PKW11" s="110"/>
      <c r="PKX11" s="110"/>
      <c r="PKY11" s="110"/>
      <c r="PKZ11" s="110"/>
      <c r="PLA11" s="110"/>
      <c r="PLB11" s="110"/>
      <c r="PLC11" s="110"/>
      <c r="PLD11" s="110"/>
      <c r="PLE11" s="110"/>
      <c r="PLF11" s="110"/>
      <c r="PLG11" s="110"/>
      <c r="PLH11" s="110"/>
      <c r="PLI11" s="110"/>
      <c r="PLJ11" s="110"/>
      <c r="PLK11" s="110"/>
      <c r="PLL11" s="110"/>
      <c r="PLM11" s="110"/>
      <c r="PLN11" s="110"/>
      <c r="PLO11" s="110"/>
      <c r="PLP11" s="110"/>
      <c r="PLQ11" s="110"/>
      <c r="PLR11" s="110"/>
      <c r="PLS11" s="110"/>
      <c r="PLT11" s="110"/>
      <c r="PLU11" s="110"/>
      <c r="PLV11" s="110"/>
      <c r="PLW11" s="110"/>
      <c r="PLX11" s="110"/>
      <c r="PLY11" s="110"/>
      <c r="PLZ11" s="110"/>
      <c r="PMA11" s="110"/>
      <c r="PMB11" s="110"/>
      <c r="PMC11" s="110"/>
      <c r="PMD11" s="110"/>
      <c r="PME11" s="110"/>
      <c r="PMF11" s="110"/>
      <c r="PMG11" s="110"/>
      <c r="PMH11" s="110"/>
      <c r="PMI11" s="110"/>
      <c r="PMJ11" s="110"/>
      <c r="PMK11" s="110"/>
      <c r="PML11" s="110"/>
      <c r="PMM11" s="110"/>
      <c r="PMN11" s="110"/>
      <c r="PMO11" s="110"/>
      <c r="PMP11" s="110"/>
      <c r="PMQ11" s="110"/>
      <c r="PMR11" s="110"/>
      <c r="PMS11" s="110"/>
      <c r="PMT11" s="110"/>
      <c r="PMU11" s="110"/>
      <c r="PMV11" s="110"/>
      <c r="PMW11" s="110"/>
      <c r="PMX11" s="110"/>
      <c r="PMY11" s="110"/>
      <c r="PMZ11" s="110"/>
      <c r="PNA11" s="110"/>
      <c r="PNB11" s="110"/>
      <c r="PNC11" s="110"/>
      <c r="PND11" s="110"/>
      <c r="PNE11" s="110"/>
      <c r="PNF11" s="110"/>
      <c r="PNG11" s="110"/>
      <c r="PNH11" s="110"/>
      <c r="PNI11" s="110"/>
      <c r="PNJ11" s="110"/>
      <c r="PNK11" s="110"/>
      <c r="PNL11" s="110"/>
      <c r="PNM11" s="110"/>
      <c r="PNN11" s="110"/>
      <c r="PNO11" s="110"/>
      <c r="PNP11" s="110"/>
      <c r="PNQ11" s="110"/>
      <c r="PNR11" s="110"/>
      <c r="PNS11" s="110"/>
      <c r="PNT11" s="110"/>
      <c r="PNU11" s="110"/>
      <c r="PNV11" s="110"/>
      <c r="PNW11" s="110"/>
      <c r="PNX11" s="110"/>
      <c r="PNY11" s="110"/>
      <c r="PNZ11" s="110"/>
      <c r="POA11" s="110"/>
      <c r="POB11" s="110"/>
      <c r="POC11" s="110"/>
      <c r="POD11" s="110"/>
      <c r="POE11" s="110"/>
      <c r="POF11" s="110"/>
      <c r="POG11" s="110"/>
      <c r="POH11" s="110"/>
      <c r="POI11" s="110"/>
      <c r="POJ11" s="110"/>
      <c r="POK11" s="110"/>
      <c r="POL11" s="110"/>
      <c r="POM11" s="110"/>
      <c r="PON11" s="110"/>
      <c r="POO11" s="110"/>
      <c r="POP11" s="110"/>
      <c r="POQ11" s="110"/>
      <c r="POR11" s="110"/>
      <c r="POS11" s="110"/>
      <c r="POT11" s="110"/>
      <c r="POU11" s="110"/>
      <c r="POV11" s="110"/>
      <c r="POW11" s="110"/>
      <c r="POX11" s="110"/>
      <c r="POY11" s="110"/>
      <c r="POZ11" s="110"/>
      <c r="PPA11" s="110"/>
      <c r="PPB11" s="110"/>
      <c r="PPC11" s="110"/>
      <c r="PPD11" s="110"/>
      <c r="PPE11" s="110"/>
      <c r="PPF11" s="110"/>
      <c r="PPG11" s="110"/>
      <c r="PPH11" s="110"/>
      <c r="PPI11" s="110"/>
      <c r="PPJ11" s="110"/>
      <c r="PPK11" s="110"/>
      <c r="PPL11" s="110"/>
      <c r="PPM11" s="110"/>
      <c r="PPN11" s="110"/>
      <c r="PPO11" s="110"/>
      <c r="PPP11" s="110"/>
      <c r="PPQ11" s="110"/>
      <c r="PPR11" s="110"/>
      <c r="PPS11" s="110"/>
      <c r="PPT11" s="110"/>
      <c r="PPU11" s="110"/>
      <c r="PPV11" s="110"/>
      <c r="PPW11" s="110"/>
      <c r="PPX11" s="110"/>
      <c r="PPY11" s="110"/>
      <c r="PPZ11" s="110"/>
      <c r="PQA11" s="110"/>
      <c r="PQB11" s="110"/>
      <c r="PQC11" s="110"/>
      <c r="PQD11" s="110"/>
      <c r="PQE11" s="110"/>
      <c r="PQF11" s="110"/>
      <c r="PQG11" s="110"/>
      <c r="PQH11" s="110"/>
      <c r="PQI11" s="110"/>
      <c r="PQJ11" s="110"/>
      <c r="PQK11" s="110"/>
      <c r="PQL11" s="110"/>
      <c r="PQM11" s="110"/>
      <c r="PQN11" s="110"/>
      <c r="PQO11" s="110"/>
      <c r="PQP11" s="110"/>
      <c r="PQQ11" s="110"/>
      <c r="PQR11" s="110"/>
      <c r="PQS11" s="110"/>
      <c r="PQT11" s="110"/>
      <c r="PQU11" s="110"/>
      <c r="PQV11" s="110"/>
      <c r="PQW11" s="110"/>
      <c r="PQX11" s="110"/>
      <c r="PQY11" s="110"/>
      <c r="PQZ11" s="110"/>
      <c r="PRA11" s="110"/>
      <c r="PRB11" s="110"/>
      <c r="PRC11" s="110"/>
      <c r="PRD11" s="110"/>
      <c r="PRE11" s="110"/>
      <c r="PRF11" s="110"/>
      <c r="PRG11" s="110"/>
      <c r="PRH11" s="110"/>
      <c r="PRI11" s="110"/>
      <c r="PRJ11" s="110"/>
      <c r="PRK11" s="110"/>
      <c r="PRL11" s="110"/>
      <c r="PRM11" s="110"/>
      <c r="PRN11" s="110"/>
      <c r="PRO11" s="110"/>
      <c r="PRP11" s="110"/>
      <c r="PRQ11" s="110"/>
      <c r="PRR11" s="110"/>
      <c r="PRS11" s="110"/>
      <c r="PRT11" s="110"/>
      <c r="PRU11" s="110"/>
      <c r="PRV11" s="110"/>
      <c r="PRW11" s="110"/>
      <c r="PRX11" s="110"/>
      <c r="PRY11" s="110"/>
      <c r="PRZ11" s="110"/>
      <c r="PSA11" s="110"/>
      <c r="PSB11" s="110"/>
      <c r="PSC11" s="110"/>
      <c r="PSD11" s="110"/>
      <c r="PSE11" s="110"/>
      <c r="PSF11" s="110"/>
      <c r="PSG11" s="110"/>
      <c r="PSH11" s="110"/>
      <c r="PSI11" s="110"/>
      <c r="PSJ11" s="110"/>
      <c r="PSK11" s="110"/>
      <c r="PSL11" s="110"/>
      <c r="PSM11" s="110"/>
      <c r="PSN11" s="110"/>
      <c r="PSO11" s="110"/>
      <c r="PSP11" s="110"/>
      <c r="PSQ11" s="110"/>
      <c r="PSR11" s="110"/>
      <c r="PSS11" s="110"/>
      <c r="PST11" s="110"/>
      <c r="PSU11" s="110"/>
      <c r="PSV11" s="110"/>
      <c r="PSW11" s="110"/>
      <c r="PSX11" s="110"/>
      <c r="PSY11" s="110"/>
      <c r="PSZ11" s="110"/>
      <c r="PTA11" s="110"/>
      <c r="PTB11" s="110"/>
      <c r="PTC11" s="110"/>
      <c r="PTD11" s="110"/>
      <c r="PTE11" s="110"/>
      <c r="PTF11" s="110"/>
      <c r="PTG11" s="110"/>
      <c r="PTH11" s="110"/>
      <c r="PTI11" s="110"/>
      <c r="PTJ11" s="110"/>
      <c r="PTK11" s="110"/>
      <c r="PTL11" s="110"/>
      <c r="PTM11" s="110"/>
      <c r="PTN11" s="110"/>
      <c r="PTO11" s="110"/>
      <c r="PTP11" s="110"/>
      <c r="PTQ11" s="110"/>
      <c r="PTR11" s="110"/>
      <c r="PTS11" s="110"/>
      <c r="PTT11" s="110"/>
      <c r="PTU11" s="110"/>
      <c r="PTV11" s="110"/>
      <c r="PTW11" s="110"/>
      <c r="PTX11" s="110"/>
      <c r="PTY11" s="110"/>
      <c r="PTZ11" s="110"/>
      <c r="PUA11" s="110"/>
      <c r="PUB11" s="110"/>
      <c r="PUC11" s="110"/>
      <c r="PUD11" s="110"/>
      <c r="PUE11" s="110"/>
      <c r="PUF11" s="110"/>
      <c r="PUG11" s="110"/>
      <c r="PUH11" s="110"/>
      <c r="PUI11" s="110"/>
      <c r="PUJ11" s="110"/>
      <c r="PUK11" s="110"/>
      <c r="PUL11" s="110"/>
      <c r="PUM11" s="110"/>
      <c r="PUN11" s="110"/>
      <c r="PUO11" s="110"/>
      <c r="PUP11" s="110"/>
      <c r="PUQ11" s="110"/>
      <c r="PUR11" s="110"/>
      <c r="PUS11" s="110"/>
      <c r="PUT11" s="110"/>
      <c r="PUU11" s="110"/>
      <c r="PUV11" s="110"/>
      <c r="PUW11" s="110"/>
      <c r="PUX11" s="110"/>
      <c r="PUY11" s="110"/>
      <c r="PUZ11" s="110"/>
      <c r="PVA11" s="110"/>
      <c r="PVB11" s="110"/>
      <c r="PVC11" s="110"/>
      <c r="PVD11" s="110"/>
      <c r="PVE11" s="110"/>
      <c r="PVF11" s="110"/>
      <c r="PVG11" s="110"/>
      <c r="PVH11" s="110"/>
      <c r="PVI11" s="110"/>
      <c r="PVJ11" s="110"/>
      <c r="PVK11" s="110"/>
      <c r="PVL11" s="110"/>
      <c r="PVM11" s="110"/>
      <c r="PVN11" s="110"/>
      <c r="PVO11" s="110"/>
      <c r="PVP11" s="110"/>
      <c r="PVQ11" s="110"/>
      <c r="PVR11" s="110"/>
      <c r="PVS11" s="110"/>
      <c r="PVT11" s="110"/>
      <c r="PVU11" s="110"/>
      <c r="PVV11" s="110"/>
      <c r="PVW11" s="110"/>
      <c r="PVX11" s="110"/>
      <c r="PVY11" s="110"/>
      <c r="PVZ11" s="110"/>
      <c r="PWA11" s="110"/>
      <c r="PWB11" s="110"/>
      <c r="PWC11" s="110"/>
      <c r="PWD11" s="110"/>
      <c r="PWE11" s="110"/>
      <c r="PWF11" s="110"/>
      <c r="PWG11" s="110"/>
      <c r="PWH11" s="110"/>
      <c r="PWI11" s="110"/>
      <c r="PWJ11" s="110"/>
      <c r="PWK11" s="110"/>
      <c r="PWL11" s="110"/>
      <c r="PWM11" s="110"/>
      <c r="PWN11" s="110"/>
      <c r="PWO11" s="110"/>
      <c r="PWP11" s="110"/>
      <c r="PWQ11" s="110"/>
      <c r="PWR11" s="110"/>
      <c r="PWS11" s="110"/>
      <c r="PWT11" s="110"/>
      <c r="PWU11" s="110"/>
      <c r="PWV11" s="110"/>
      <c r="PWW11" s="110"/>
      <c r="PWX11" s="110"/>
      <c r="PWY11" s="110"/>
      <c r="PWZ11" s="110"/>
      <c r="PXA11" s="110"/>
      <c r="PXB11" s="110"/>
      <c r="PXC11" s="110"/>
      <c r="PXD11" s="110"/>
      <c r="PXE11" s="110"/>
      <c r="PXF11" s="110"/>
      <c r="PXG11" s="110"/>
      <c r="PXH11" s="110"/>
      <c r="PXI11" s="110"/>
      <c r="PXJ11" s="110"/>
      <c r="PXK11" s="110"/>
      <c r="PXL11" s="110"/>
      <c r="PXM11" s="110"/>
      <c r="PXN11" s="110"/>
      <c r="PXO11" s="110"/>
      <c r="PXP11" s="110"/>
      <c r="PXQ11" s="110"/>
      <c r="PXR11" s="110"/>
      <c r="PXS11" s="110"/>
      <c r="PXT11" s="110"/>
      <c r="PXU11" s="110"/>
      <c r="PXV11" s="110"/>
      <c r="PXW11" s="110"/>
      <c r="PXX11" s="110"/>
      <c r="PXY11" s="110"/>
      <c r="PXZ11" s="110"/>
      <c r="PYA11" s="110"/>
      <c r="PYB11" s="110"/>
      <c r="PYC11" s="110"/>
      <c r="PYD11" s="110"/>
      <c r="PYE11" s="110"/>
      <c r="PYF11" s="110"/>
      <c r="PYG11" s="110"/>
      <c r="PYH11" s="110"/>
      <c r="PYI11" s="110"/>
      <c r="PYJ11" s="110"/>
      <c r="PYK11" s="110"/>
      <c r="PYL11" s="110"/>
      <c r="PYM11" s="110"/>
      <c r="PYN11" s="110"/>
      <c r="PYO11" s="110"/>
      <c r="PYP11" s="110"/>
      <c r="PYQ11" s="110"/>
      <c r="PYR11" s="110"/>
      <c r="PYS11" s="110"/>
      <c r="PYT11" s="110"/>
      <c r="PYU11" s="110"/>
      <c r="PYV11" s="110"/>
      <c r="PYW11" s="110"/>
      <c r="PYX11" s="110"/>
      <c r="PYY11" s="110"/>
      <c r="PYZ11" s="110"/>
      <c r="PZA11" s="110"/>
      <c r="PZB11" s="110"/>
      <c r="PZC11" s="110"/>
      <c r="PZD11" s="110"/>
      <c r="PZE11" s="110"/>
      <c r="PZF11" s="110"/>
      <c r="PZG11" s="110"/>
      <c r="PZH11" s="110"/>
      <c r="PZI11" s="110"/>
      <c r="PZJ11" s="110"/>
      <c r="PZK11" s="110"/>
      <c r="PZL11" s="110"/>
      <c r="PZM11" s="110"/>
      <c r="PZN11" s="110"/>
      <c r="PZO11" s="110"/>
      <c r="PZP11" s="110"/>
      <c r="PZQ11" s="110"/>
      <c r="PZR11" s="110"/>
      <c r="PZS11" s="110"/>
      <c r="PZT11" s="110"/>
      <c r="PZU11" s="110"/>
      <c r="PZV11" s="110"/>
      <c r="PZW11" s="110"/>
      <c r="PZX11" s="110"/>
      <c r="PZY11" s="110"/>
      <c r="PZZ11" s="110"/>
      <c r="QAA11" s="110"/>
      <c r="QAB11" s="110"/>
      <c r="QAC11" s="110"/>
      <c r="QAD11" s="110"/>
      <c r="QAE11" s="110"/>
      <c r="QAF11" s="110"/>
      <c r="QAG11" s="110"/>
      <c r="QAH11" s="110"/>
      <c r="QAI11" s="110"/>
      <c r="QAJ11" s="110"/>
      <c r="QAK11" s="110"/>
      <c r="QAL11" s="110"/>
      <c r="QAM11" s="110"/>
      <c r="QAN11" s="110"/>
      <c r="QAO11" s="110"/>
      <c r="QAP11" s="110"/>
      <c r="QAQ11" s="110"/>
      <c r="QAR11" s="110"/>
      <c r="QAS11" s="110"/>
      <c r="QAT11" s="110"/>
      <c r="QAU11" s="110"/>
      <c r="QAV11" s="110"/>
      <c r="QAW11" s="110"/>
      <c r="QAX11" s="110"/>
      <c r="QAY11" s="110"/>
      <c r="QAZ11" s="110"/>
      <c r="QBA11" s="110"/>
      <c r="QBB11" s="110"/>
      <c r="QBC11" s="110"/>
      <c r="QBD11" s="110"/>
      <c r="QBE11" s="110"/>
      <c r="QBF11" s="110"/>
      <c r="QBG11" s="110"/>
      <c r="QBH11" s="110"/>
      <c r="QBI11" s="110"/>
      <c r="QBJ11" s="110"/>
      <c r="QBK11" s="110"/>
      <c r="QBL11" s="110"/>
      <c r="QBM11" s="110"/>
      <c r="QBN11" s="110"/>
      <c r="QBO11" s="110"/>
      <c r="QBP11" s="110"/>
      <c r="QBQ11" s="110"/>
      <c r="QBR11" s="110"/>
      <c r="QBS11" s="110"/>
      <c r="QBT11" s="110"/>
      <c r="QBU11" s="110"/>
      <c r="QBV11" s="110"/>
      <c r="QBW11" s="110"/>
      <c r="QBX11" s="110"/>
      <c r="QBY11" s="110"/>
      <c r="QBZ11" s="110"/>
      <c r="QCA11" s="110"/>
      <c r="QCB11" s="110"/>
      <c r="QCC11" s="110"/>
      <c r="QCD11" s="110"/>
      <c r="QCE11" s="110"/>
      <c r="QCF11" s="110"/>
      <c r="QCG11" s="110"/>
      <c r="QCH11" s="110"/>
      <c r="QCI11" s="110"/>
      <c r="QCJ11" s="110"/>
      <c r="QCK11" s="110"/>
      <c r="QCL11" s="110"/>
      <c r="QCM11" s="110"/>
      <c r="QCN11" s="110"/>
      <c r="QCO11" s="110"/>
      <c r="QCP11" s="110"/>
      <c r="QCQ11" s="110"/>
      <c r="QCR11" s="110"/>
      <c r="QCS11" s="110"/>
      <c r="QCT11" s="110"/>
      <c r="QCU11" s="110"/>
      <c r="QCV11" s="110"/>
      <c r="QCW11" s="110"/>
      <c r="QCX11" s="110"/>
      <c r="QCY11" s="110"/>
      <c r="QCZ11" s="110"/>
      <c r="QDA11" s="110"/>
      <c r="QDB11" s="110"/>
      <c r="QDC11" s="110"/>
      <c r="QDD11" s="110"/>
      <c r="QDE11" s="110"/>
      <c r="QDF11" s="110"/>
      <c r="QDG11" s="110"/>
      <c r="QDH11" s="110"/>
      <c r="QDI11" s="110"/>
      <c r="QDJ11" s="110"/>
      <c r="QDK11" s="110"/>
      <c r="QDL11" s="110"/>
      <c r="QDM11" s="110"/>
      <c r="QDN11" s="110"/>
      <c r="QDO11" s="110"/>
      <c r="QDP11" s="110"/>
      <c r="QDQ11" s="110"/>
      <c r="QDR11" s="110"/>
      <c r="QDS11" s="110"/>
      <c r="QDT11" s="110"/>
      <c r="QDU11" s="110"/>
      <c r="QDV11" s="110"/>
      <c r="QDW11" s="110"/>
      <c r="QDX11" s="110"/>
      <c r="QDY11" s="110"/>
      <c r="QDZ11" s="110"/>
      <c r="QEA11" s="110"/>
      <c r="QEB11" s="110"/>
      <c r="QEC11" s="110"/>
      <c r="QED11" s="110"/>
      <c r="QEE11" s="110"/>
      <c r="QEF11" s="110"/>
      <c r="QEG11" s="110"/>
      <c r="QEH11" s="110"/>
      <c r="QEI11" s="110"/>
      <c r="QEJ11" s="110"/>
      <c r="QEK11" s="110"/>
      <c r="QEL11" s="110"/>
      <c r="QEM11" s="110"/>
      <c r="QEN11" s="110"/>
      <c r="QEO11" s="110"/>
      <c r="QEP11" s="110"/>
      <c r="QEQ11" s="110"/>
      <c r="QER11" s="110"/>
      <c r="QES11" s="110"/>
      <c r="QET11" s="110"/>
      <c r="QEU11" s="110"/>
      <c r="QEV11" s="110"/>
      <c r="QEW11" s="110"/>
      <c r="QEX11" s="110"/>
      <c r="QEY11" s="110"/>
      <c r="QEZ11" s="110"/>
      <c r="QFA11" s="110"/>
      <c r="QFB11" s="110"/>
      <c r="QFC11" s="110"/>
      <c r="QFD11" s="110"/>
      <c r="QFE11" s="110"/>
      <c r="QFF11" s="110"/>
      <c r="QFG11" s="110"/>
      <c r="QFH11" s="110"/>
      <c r="QFI11" s="110"/>
      <c r="QFJ11" s="110"/>
      <c r="QFK11" s="110"/>
      <c r="QFL11" s="110"/>
      <c r="QFM11" s="110"/>
      <c r="QFN11" s="110"/>
      <c r="QFO11" s="110"/>
      <c r="QFP11" s="110"/>
      <c r="QFQ11" s="110"/>
      <c r="QFR11" s="110"/>
      <c r="QFS11" s="110"/>
      <c r="QFT11" s="110"/>
      <c r="QFU11" s="110"/>
      <c r="QFV11" s="110"/>
      <c r="QFW11" s="110"/>
      <c r="QFX11" s="110"/>
      <c r="QFY11" s="110"/>
      <c r="QFZ11" s="110"/>
      <c r="QGA11" s="110"/>
      <c r="QGB11" s="110"/>
      <c r="QGC11" s="110"/>
      <c r="QGD11" s="110"/>
      <c r="QGE11" s="110"/>
      <c r="QGF11" s="110"/>
      <c r="QGG11" s="110"/>
      <c r="QGH11" s="110"/>
      <c r="QGI11" s="110"/>
      <c r="QGJ11" s="110"/>
      <c r="QGK11" s="110"/>
      <c r="QGL11" s="110"/>
      <c r="QGM11" s="110"/>
      <c r="QGN11" s="110"/>
      <c r="QGO11" s="110"/>
      <c r="QGP11" s="110"/>
      <c r="QGQ11" s="110"/>
      <c r="QGR11" s="110"/>
      <c r="QGS11" s="110"/>
      <c r="QGT11" s="110"/>
      <c r="QGU11" s="110"/>
      <c r="QGV11" s="110"/>
      <c r="QGW11" s="110"/>
      <c r="QGX11" s="110"/>
      <c r="QGY11" s="110"/>
      <c r="QGZ11" s="110"/>
      <c r="QHA11" s="110"/>
      <c r="QHB11" s="110"/>
      <c r="QHC11" s="110"/>
      <c r="QHD11" s="110"/>
      <c r="QHE11" s="110"/>
      <c r="QHF11" s="110"/>
      <c r="QHG11" s="110"/>
      <c r="QHH11" s="110"/>
      <c r="QHI11" s="110"/>
      <c r="QHJ11" s="110"/>
      <c r="QHK11" s="110"/>
      <c r="QHL11" s="110"/>
      <c r="QHM11" s="110"/>
      <c r="QHN11" s="110"/>
      <c r="QHO11" s="110"/>
      <c r="QHP11" s="110"/>
      <c r="QHQ11" s="110"/>
      <c r="QHR11" s="110"/>
      <c r="QHS11" s="110"/>
      <c r="QHT11" s="110"/>
      <c r="QHU11" s="110"/>
      <c r="QHV11" s="110"/>
      <c r="QHW11" s="110"/>
      <c r="QHX11" s="110"/>
      <c r="QHY11" s="110"/>
      <c r="QHZ11" s="110"/>
      <c r="QIA11" s="110"/>
      <c r="QIB11" s="110"/>
      <c r="QIC11" s="110"/>
      <c r="QID11" s="110"/>
      <c r="QIE11" s="110"/>
      <c r="QIF11" s="110"/>
      <c r="QIG11" s="110"/>
      <c r="QIH11" s="110"/>
      <c r="QII11" s="110"/>
      <c r="QIJ11" s="110"/>
      <c r="QIK11" s="110"/>
      <c r="QIL11" s="110"/>
      <c r="QIM11" s="110"/>
      <c r="QIN11" s="110"/>
      <c r="QIO11" s="110"/>
      <c r="QIP11" s="110"/>
      <c r="QIQ11" s="110"/>
      <c r="QIR11" s="110"/>
      <c r="QIS11" s="110"/>
      <c r="QIT11" s="110"/>
      <c r="QIU11" s="110"/>
      <c r="QIV11" s="110"/>
      <c r="QIW11" s="110"/>
      <c r="QIX11" s="110"/>
      <c r="QIY11" s="110"/>
      <c r="QIZ11" s="110"/>
      <c r="QJA11" s="110"/>
      <c r="QJB11" s="110"/>
      <c r="QJC11" s="110"/>
      <c r="QJD11" s="110"/>
      <c r="QJE11" s="110"/>
      <c r="QJF11" s="110"/>
      <c r="QJG11" s="110"/>
      <c r="QJH11" s="110"/>
      <c r="QJI11" s="110"/>
      <c r="QJJ11" s="110"/>
      <c r="QJK11" s="110"/>
      <c r="QJL11" s="110"/>
      <c r="QJM11" s="110"/>
      <c r="QJN11" s="110"/>
      <c r="QJO11" s="110"/>
      <c r="QJP11" s="110"/>
      <c r="QJQ11" s="110"/>
      <c r="QJR11" s="110"/>
      <c r="QJS11" s="110"/>
      <c r="QJT11" s="110"/>
      <c r="QJU11" s="110"/>
      <c r="QJV11" s="110"/>
      <c r="QJW11" s="110"/>
      <c r="QJX11" s="110"/>
      <c r="QJY11" s="110"/>
      <c r="QJZ11" s="110"/>
      <c r="QKA11" s="110"/>
      <c r="QKB11" s="110"/>
      <c r="QKC11" s="110"/>
      <c r="QKD11" s="110"/>
      <c r="QKE11" s="110"/>
      <c r="QKF11" s="110"/>
      <c r="QKG11" s="110"/>
      <c r="QKH11" s="110"/>
      <c r="QKI11" s="110"/>
      <c r="QKJ11" s="110"/>
      <c r="QKK11" s="110"/>
      <c r="QKL11" s="110"/>
      <c r="QKM11" s="110"/>
      <c r="QKN11" s="110"/>
      <c r="QKO11" s="110"/>
      <c r="QKP11" s="110"/>
      <c r="QKQ11" s="110"/>
      <c r="QKR11" s="110"/>
      <c r="QKS11" s="110"/>
      <c r="QKT11" s="110"/>
      <c r="QKU11" s="110"/>
      <c r="QKV11" s="110"/>
      <c r="QKW11" s="110"/>
      <c r="QKX11" s="110"/>
      <c r="QKY11" s="110"/>
      <c r="QKZ11" s="110"/>
      <c r="QLA11" s="110"/>
      <c r="QLB11" s="110"/>
      <c r="QLC11" s="110"/>
      <c r="QLD11" s="110"/>
      <c r="QLE11" s="110"/>
      <c r="QLF11" s="110"/>
      <c r="QLG11" s="110"/>
      <c r="QLH11" s="110"/>
      <c r="QLI11" s="110"/>
      <c r="QLJ11" s="110"/>
      <c r="QLK11" s="110"/>
      <c r="QLL11" s="110"/>
      <c r="QLM11" s="110"/>
      <c r="QLN11" s="110"/>
      <c r="QLO11" s="110"/>
      <c r="QLP11" s="110"/>
      <c r="QLQ11" s="110"/>
      <c r="QLR11" s="110"/>
      <c r="QLS11" s="110"/>
      <c r="QLT11" s="110"/>
      <c r="QLU11" s="110"/>
      <c r="QLV11" s="110"/>
      <c r="QLW11" s="110"/>
      <c r="QLX11" s="110"/>
      <c r="QLY11" s="110"/>
      <c r="QLZ11" s="110"/>
      <c r="QMA11" s="110"/>
      <c r="QMB11" s="110"/>
      <c r="QMC11" s="110"/>
      <c r="QMD11" s="110"/>
      <c r="QME11" s="110"/>
      <c r="QMF11" s="110"/>
      <c r="QMG11" s="110"/>
      <c r="QMH11" s="110"/>
      <c r="QMI11" s="110"/>
      <c r="QMJ11" s="110"/>
      <c r="QMK11" s="110"/>
      <c r="QML11" s="110"/>
      <c r="QMM11" s="110"/>
      <c r="QMN11" s="110"/>
      <c r="QMO11" s="110"/>
      <c r="QMP11" s="110"/>
      <c r="QMQ11" s="110"/>
      <c r="QMR11" s="110"/>
      <c r="QMS11" s="110"/>
      <c r="QMT11" s="110"/>
      <c r="QMU11" s="110"/>
      <c r="QMV11" s="110"/>
      <c r="QMW11" s="110"/>
      <c r="QMX11" s="110"/>
      <c r="QMY11" s="110"/>
      <c r="QMZ11" s="110"/>
      <c r="QNA11" s="110"/>
      <c r="QNB11" s="110"/>
      <c r="QNC11" s="110"/>
      <c r="QND11" s="110"/>
      <c r="QNE11" s="110"/>
      <c r="QNF11" s="110"/>
      <c r="QNG11" s="110"/>
      <c r="QNH11" s="110"/>
      <c r="QNI11" s="110"/>
      <c r="QNJ11" s="110"/>
      <c r="QNK11" s="110"/>
      <c r="QNL11" s="110"/>
      <c r="QNM11" s="110"/>
      <c r="QNN11" s="110"/>
      <c r="QNO11" s="110"/>
      <c r="QNP11" s="110"/>
      <c r="QNQ11" s="110"/>
      <c r="QNR11" s="110"/>
      <c r="QNS11" s="110"/>
      <c r="QNT11" s="110"/>
      <c r="QNU11" s="110"/>
      <c r="QNV11" s="110"/>
      <c r="QNW11" s="110"/>
      <c r="QNX11" s="110"/>
      <c r="QNY11" s="110"/>
      <c r="QNZ11" s="110"/>
      <c r="QOA11" s="110"/>
      <c r="QOB11" s="110"/>
      <c r="QOC11" s="110"/>
      <c r="QOD11" s="110"/>
      <c r="QOE11" s="110"/>
      <c r="QOF11" s="110"/>
      <c r="QOG11" s="110"/>
      <c r="QOH11" s="110"/>
      <c r="QOI11" s="110"/>
      <c r="QOJ11" s="110"/>
      <c r="QOK11" s="110"/>
      <c r="QOL11" s="110"/>
      <c r="QOM11" s="110"/>
      <c r="QON11" s="110"/>
      <c r="QOO11" s="110"/>
      <c r="QOP11" s="110"/>
      <c r="QOQ11" s="110"/>
      <c r="QOR11" s="110"/>
      <c r="QOS11" s="110"/>
      <c r="QOT11" s="110"/>
      <c r="QOU11" s="110"/>
      <c r="QOV11" s="110"/>
      <c r="QOW11" s="110"/>
      <c r="QOX11" s="110"/>
      <c r="QOY11" s="110"/>
      <c r="QOZ11" s="110"/>
      <c r="QPA11" s="110"/>
      <c r="QPB11" s="110"/>
      <c r="QPC11" s="110"/>
      <c r="QPD11" s="110"/>
      <c r="QPE11" s="110"/>
      <c r="QPF11" s="110"/>
      <c r="QPG11" s="110"/>
      <c r="QPH11" s="110"/>
      <c r="QPI11" s="110"/>
      <c r="QPJ11" s="110"/>
      <c r="QPK11" s="110"/>
      <c r="QPL11" s="110"/>
      <c r="QPM11" s="110"/>
      <c r="QPN11" s="110"/>
      <c r="QPO11" s="110"/>
      <c r="QPP11" s="110"/>
      <c r="QPQ11" s="110"/>
      <c r="QPR11" s="110"/>
      <c r="QPS11" s="110"/>
      <c r="QPT11" s="110"/>
      <c r="QPU11" s="110"/>
      <c r="QPV11" s="110"/>
      <c r="QPW11" s="110"/>
      <c r="QPX11" s="110"/>
      <c r="QPY11" s="110"/>
      <c r="QPZ11" s="110"/>
      <c r="QQA11" s="110"/>
      <c r="QQB11" s="110"/>
      <c r="QQC11" s="110"/>
      <c r="QQD11" s="110"/>
      <c r="QQE11" s="110"/>
      <c r="QQF11" s="110"/>
      <c r="QQG11" s="110"/>
      <c r="QQH11" s="110"/>
      <c r="QQI11" s="110"/>
      <c r="QQJ11" s="110"/>
      <c r="QQK11" s="110"/>
      <c r="QQL11" s="110"/>
      <c r="QQM11" s="110"/>
      <c r="QQN11" s="110"/>
      <c r="QQO11" s="110"/>
      <c r="QQP11" s="110"/>
      <c r="QQQ11" s="110"/>
      <c r="QQR11" s="110"/>
      <c r="QQS11" s="110"/>
      <c r="QQT11" s="110"/>
      <c r="QQU11" s="110"/>
      <c r="QQV11" s="110"/>
      <c r="QQW11" s="110"/>
      <c r="QQX11" s="110"/>
      <c r="QQY11" s="110"/>
      <c r="QQZ11" s="110"/>
      <c r="QRA11" s="110"/>
      <c r="QRB11" s="110"/>
      <c r="QRC11" s="110"/>
      <c r="QRD11" s="110"/>
      <c r="QRE11" s="110"/>
      <c r="QRF11" s="110"/>
      <c r="QRG11" s="110"/>
      <c r="QRH11" s="110"/>
      <c r="QRI11" s="110"/>
      <c r="QRJ11" s="110"/>
      <c r="QRK11" s="110"/>
      <c r="QRL11" s="110"/>
      <c r="QRM11" s="110"/>
      <c r="QRN11" s="110"/>
      <c r="QRO11" s="110"/>
      <c r="QRP11" s="110"/>
      <c r="QRQ11" s="110"/>
      <c r="QRR11" s="110"/>
      <c r="QRS11" s="110"/>
      <c r="QRT11" s="110"/>
      <c r="QRU11" s="110"/>
      <c r="QRV11" s="110"/>
      <c r="QRW11" s="110"/>
      <c r="QRX11" s="110"/>
      <c r="QRY11" s="110"/>
      <c r="QRZ11" s="110"/>
      <c r="QSA11" s="110"/>
      <c r="QSB11" s="110"/>
      <c r="QSC11" s="110"/>
      <c r="QSD11" s="110"/>
      <c r="QSE11" s="110"/>
      <c r="QSF11" s="110"/>
      <c r="QSG11" s="110"/>
      <c r="QSH11" s="110"/>
      <c r="QSI11" s="110"/>
      <c r="QSJ11" s="110"/>
      <c r="QSK11" s="110"/>
      <c r="QSL11" s="110"/>
      <c r="QSM11" s="110"/>
      <c r="QSN11" s="110"/>
      <c r="QSO11" s="110"/>
      <c r="QSP11" s="110"/>
      <c r="QSQ11" s="110"/>
      <c r="QSR11" s="110"/>
      <c r="QSS11" s="110"/>
      <c r="QST11" s="110"/>
      <c r="QSU11" s="110"/>
      <c r="QSV11" s="110"/>
      <c r="QSW11" s="110"/>
      <c r="QSX11" s="110"/>
      <c r="QSY11" s="110"/>
      <c r="QSZ11" s="110"/>
      <c r="QTA11" s="110"/>
      <c r="QTB11" s="110"/>
      <c r="QTC11" s="110"/>
      <c r="QTD11" s="110"/>
      <c r="QTE11" s="110"/>
      <c r="QTF11" s="110"/>
      <c r="QTG11" s="110"/>
      <c r="QTH11" s="110"/>
      <c r="QTI11" s="110"/>
      <c r="QTJ11" s="110"/>
      <c r="QTK11" s="110"/>
      <c r="QTL11" s="110"/>
      <c r="QTM11" s="110"/>
      <c r="QTN11" s="110"/>
      <c r="QTO11" s="110"/>
      <c r="QTP11" s="110"/>
      <c r="QTQ11" s="110"/>
      <c r="QTR11" s="110"/>
      <c r="QTS11" s="110"/>
      <c r="QTT11" s="110"/>
      <c r="QTU11" s="110"/>
      <c r="QTV11" s="110"/>
      <c r="QTW11" s="110"/>
      <c r="QTX11" s="110"/>
      <c r="QTY11" s="110"/>
      <c r="QTZ11" s="110"/>
      <c r="QUA11" s="110"/>
      <c r="QUB11" s="110"/>
      <c r="QUC11" s="110"/>
      <c r="QUD11" s="110"/>
      <c r="QUE11" s="110"/>
      <c r="QUF11" s="110"/>
      <c r="QUG11" s="110"/>
      <c r="QUH11" s="110"/>
      <c r="QUI11" s="110"/>
      <c r="QUJ11" s="110"/>
      <c r="QUK11" s="110"/>
      <c r="QUL11" s="110"/>
      <c r="QUM11" s="110"/>
      <c r="QUN11" s="110"/>
      <c r="QUO11" s="110"/>
      <c r="QUP11" s="110"/>
      <c r="QUQ11" s="110"/>
      <c r="QUR11" s="110"/>
      <c r="QUS11" s="110"/>
      <c r="QUT11" s="110"/>
      <c r="QUU11" s="110"/>
      <c r="QUV11" s="110"/>
      <c r="QUW11" s="110"/>
      <c r="QUX11" s="110"/>
      <c r="QUY11" s="110"/>
      <c r="QUZ11" s="110"/>
      <c r="QVA11" s="110"/>
      <c r="QVB11" s="110"/>
      <c r="QVC11" s="110"/>
      <c r="QVD11" s="110"/>
      <c r="QVE11" s="110"/>
      <c r="QVF11" s="110"/>
      <c r="QVG11" s="110"/>
      <c r="QVH11" s="110"/>
      <c r="QVI11" s="110"/>
      <c r="QVJ11" s="110"/>
      <c r="QVK11" s="110"/>
      <c r="QVL11" s="110"/>
      <c r="QVM11" s="110"/>
      <c r="QVN11" s="110"/>
      <c r="QVO11" s="110"/>
      <c r="QVP11" s="110"/>
      <c r="QVQ11" s="110"/>
      <c r="QVR11" s="110"/>
      <c r="QVS11" s="110"/>
      <c r="QVT11" s="110"/>
      <c r="QVU11" s="110"/>
      <c r="QVV11" s="110"/>
      <c r="QVW11" s="110"/>
      <c r="QVX11" s="110"/>
      <c r="QVY11" s="110"/>
      <c r="QVZ11" s="110"/>
      <c r="QWA11" s="110"/>
      <c r="QWB11" s="110"/>
      <c r="QWC11" s="110"/>
      <c r="QWD11" s="110"/>
      <c r="QWE11" s="110"/>
      <c r="QWF11" s="110"/>
      <c r="QWG11" s="110"/>
      <c r="QWH11" s="110"/>
      <c r="QWI11" s="110"/>
      <c r="QWJ11" s="110"/>
      <c r="QWK11" s="110"/>
      <c r="QWL11" s="110"/>
      <c r="QWM11" s="110"/>
      <c r="QWN11" s="110"/>
      <c r="QWO11" s="110"/>
      <c r="QWP11" s="110"/>
      <c r="QWQ11" s="110"/>
      <c r="QWR11" s="110"/>
      <c r="QWS11" s="110"/>
      <c r="QWT11" s="110"/>
      <c r="QWU11" s="110"/>
      <c r="QWV11" s="110"/>
      <c r="QWW11" s="110"/>
      <c r="QWX11" s="110"/>
      <c r="QWY11" s="110"/>
      <c r="QWZ11" s="110"/>
      <c r="QXA11" s="110"/>
      <c r="QXB11" s="110"/>
      <c r="QXC11" s="110"/>
      <c r="QXD11" s="110"/>
      <c r="QXE11" s="110"/>
      <c r="QXF11" s="110"/>
      <c r="QXG11" s="110"/>
      <c r="QXH11" s="110"/>
      <c r="QXI11" s="110"/>
      <c r="QXJ11" s="110"/>
      <c r="QXK11" s="110"/>
      <c r="QXL11" s="110"/>
      <c r="QXM11" s="110"/>
      <c r="QXN11" s="110"/>
      <c r="QXO11" s="110"/>
      <c r="QXP11" s="110"/>
      <c r="QXQ11" s="110"/>
      <c r="QXR11" s="110"/>
      <c r="QXS11" s="110"/>
      <c r="QXT11" s="110"/>
      <c r="QXU11" s="110"/>
      <c r="QXV11" s="110"/>
      <c r="QXW11" s="110"/>
      <c r="QXX11" s="110"/>
      <c r="QXY11" s="110"/>
      <c r="QXZ11" s="110"/>
      <c r="QYA11" s="110"/>
      <c r="QYB11" s="110"/>
      <c r="QYC11" s="110"/>
      <c r="QYD11" s="110"/>
      <c r="QYE11" s="110"/>
      <c r="QYF11" s="110"/>
      <c r="QYG11" s="110"/>
      <c r="QYH11" s="110"/>
      <c r="QYI11" s="110"/>
      <c r="QYJ11" s="110"/>
      <c r="QYK11" s="110"/>
      <c r="QYL11" s="110"/>
      <c r="QYM11" s="110"/>
      <c r="QYN11" s="110"/>
      <c r="QYO11" s="110"/>
      <c r="QYP11" s="110"/>
      <c r="QYQ11" s="110"/>
      <c r="QYR11" s="110"/>
      <c r="QYS11" s="110"/>
      <c r="QYT11" s="110"/>
      <c r="QYU11" s="110"/>
      <c r="QYV11" s="110"/>
      <c r="QYW11" s="110"/>
      <c r="QYX11" s="110"/>
      <c r="QYY11" s="110"/>
      <c r="QYZ11" s="110"/>
      <c r="QZA11" s="110"/>
      <c r="QZB11" s="110"/>
      <c r="QZC11" s="110"/>
      <c r="QZD11" s="110"/>
      <c r="QZE11" s="110"/>
      <c r="QZF11" s="110"/>
      <c r="QZG11" s="110"/>
      <c r="QZH11" s="110"/>
      <c r="QZI11" s="110"/>
      <c r="QZJ11" s="110"/>
      <c r="QZK11" s="110"/>
      <c r="QZL11" s="110"/>
      <c r="QZM11" s="110"/>
      <c r="QZN11" s="110"/>
      <c r="QZO11" s="110"/>
      <c r="QZP11" s="110"/>
      <c r="QZQ11" s="110"/>
      <c r="QZR11" s="110"/>
      <c r="QZS11" s="110"/>
      <c r="QZT11" s="110"/>
      <c r="QZU11" s="110"/>
      <c r="QZV11" s="110"/>
      <c r="QZW11" s="110"/>
      <c r="QZX11" s="110"/>
      <c r="QZY11" s="110"/>
      <c r="QZZ11" s="110"/>
      <c r="RAA11" s="110"/>
      <c r="RAB11" s="110"/>
      <c r="RAC11" s="110"/>
      <c r="RAD11" s="110"/>
      <c r="RAE11" s="110"/>
      <c r="RAF11" s="110"/>
      <c r="RAG11" s="110"/>
      <c r="RAH11" s="110"/>
      <c r="RAI11" s="110"/>
      <c r="RAJ11" s="110"/>
      <c r="RAK11" s="110"/>
      <c r="RAL11" s="110"/>
      <c r="RAM11" s="110"/>
      <c r="RAN11" s="110"/>
      <c r="RAO11" s="110"/>
      <c r="RAP11" s="110"/>
      <c r="RAQ11" s="110"/>
      <c r="RAR11" s="110"/>
      <c r="RAS11" s="110"/>
      <c r="RAT11" s="110"/>
      <c r="RAU11" s="110"/>
      <c r="RAV11" s="110"/>
      <c r="RAW11" s="110"/>
      <c r="RAX11" s="110"/>
      <c r="RAY11" s="110"/>
      <c r="RAZ11" s="110"/>
      <c r="RBA11" s="110"/>
      <c r="RBB11" s="110"/>
      <c r="RBC11" s="110"/>
      <c r="RBD11" s="110"/>
      <c r="RBE11" s="110"/>
      <c r="RBF11" s="110"/>
      <c r="RBG11" s="110"/>
      <c r="RBH11" s="110"/>
      <c r="RBI11" s="110"/>
      <c r="RBJ11" s="110"/>
      <c r="RBK11" s="110"/>
      <c r="RBL11" s="110"/>
      <c r="RBM11" s="110"/>
      <c r="RBN11" s="110"/>
      <c r="RBO11" s="110"/>
      <c r="RBP11" s="110"/>
      <c r="RBQ11" s="110"/>
      <c r="RBR11" s="110"/>
      <c r="RBS11" s="110"/>
      <c r="RBT11" s="110"/>
      <c r="RBU11" s="110"/>
      <c r="RBV11" s="110"/>
      <c r="RBW11" s="110"/>
      <c r="RBX11" s="110"/>
      <c r="RBY11" s="110"/>
      <c r="RBZ11" s="110"/>
      <c r="RCA11" s="110"/>
      <c r="RCB11" s="110"/>
      <c r="RCC11" s="110"/>
      <c r="RCD11" s="110"/>
      <c r="RCE11" s="110"/>
      <c r="RCF11" s="110"/>
      <c r="RCG11" s="110"/>
      <c r="RCH11" s="110"/>
      <c r="RCI11" s="110"/>
      <c r="RCJ11" s="110"/>
      <c r="RCK11" s="110"/>
      <c r="RCL11" s="110"/>
      <c r="RCM11" s="110"/>
      <c r="RCN11" s="110"/>
      <c r="RCO11" s="110"/>
      <c r="RCP11" s="110"/>
      <c r="RCQ11" s="110"/>
      <c r="RCR11" s="110"/>
      <c r="RCS11" s="110"/>
      <c r="RCT11" s="110"/>
      <c r="RCU11" s="110"/>
      <c r="RCV11" s="110"/>
      <c r="RCW11" s="110"/>
      <c r="RCX11" s="110"/>
      <c r="RCY11" s="110"/>
      <c r="RCZ11" s="110"/>
      <c r="RDA11" s="110"/>
      <c r="RDB11" s="110"/>
      <c r="RDC11" s="110"/>
      <c r="RDD11" s="110"/>
      <c r="RDE11" s="110"/>
      <c r="RDF11" s="110"/>
      <c r="RDG11" s="110"/>
      <c r="RDH11" s="110"/>
      <c r="RDI11" s="110"/>
      <c r="RDJ11" s="110"/>
      <c r="RDK11" s="110"/>
      <c r="RDL11" s="110"/>
      <c r="RDM11" s="110"/>
      <c r="RDN11" s="110"/>
      <c r="RDO11" s="110"/>
      <c r="RDP11" s="110"/>
      <c r="RDQ11" s="110"/>
      <c r="RDR11" s="110"/>
      <c r="RDS11" s="110"/>
      <c r="RDT11" s="110"/>
      <c r="RDU11" s="110"/>
      <c r="RDV11" s="110"/>
      <c r="RDW11" s="110"/>
      <c r="RDX11" s="110"/>
      <c r="RDY11" s="110"/>
      <c r="RDZ11" s="110"/>
      <c r="REA11" s="110"/>
      <c r="REB11" s="110"/>
      <c r="REC11" s="110"/>
      <c r="RED11" s="110"/>
      <c r="REE11" s="110"/>
      <c r="REF11" s="110"/>
      <c r="REG11" s="110"/>
      <c r="REH11" s="110"/>
      <c r="REI11" s="110"/>
      <c r="REJ11" s="110"/>
      <c r="REK11" s="110"/>
      <c r="REL11" s="110"/>
      <c r="REM11" s="110"/>
      <c r="REN11" s="110"/>
      <c r="REO11" s="110"/>
      <c r="REP11" s="110"/>
      <c r="REQ11" s="110"/>
      <c r="RER11" s="110"/>
      <c r="RES11" s="110"/>
      <c r="RET11" s="110"/>
      <c r="REU11" s="110"/>
      <c r="REV11" s="110"/>
      <c r="REW11" s="110"/>
      <c r="REX11" s="110"/>
      <c r="REY11" s="110"/>
      <c r="REZ11" s="110"/>
      <c r="RFA11" s="110"/>
      <c r="RFB11" s="110"/>
      <c r="RFC11" s="110"/>
      <c r="RFD11" s="110"/>
      <c r="RFE11" s="110"/>
      <c r="RFF11" s="110"/>
      <c r="RFG11" s="110"/>
      <c r="RFH11" s="110"/>
      <c r="RFI11" s="110"/>
      <c r="RFJ11" s="110"/>
      <c r="RFK11" s="110"/>
      <c r="RFL11" s="110"/>
      <c r="RFM11" s="110"/>
      <c r="RFN11" s="110"/>
      <c r="RFO11" s="110"/>
      <c r="RFP11" s="110"/>
      <c r="RFQ11" s="110"/>
      <c r="RFR11" s="110"/>
      <c r="RFS11" s="110"/>
      <c r="RFT11" s="110"/>
      <c r="RFU11" s="110"/>
      <c r="RFV11" s="110"/>
      <c r="RFW11" s="110"/>
      <c r="RFX11" s="110"/>
      <c r="RFY11" s="110"/>
      <c r="RFZ11" s="110"/>
      <c r="RGA11" s="110"/>
      <c r="RGB11" s="110"/>
      <c r="RGC11" s="110"/>
      <c r="RGD11" s="110"/>
      <c r="RGE11" s="110"/>
      <c r="RGF11" s="110"/>
      <c r="RGG11" s="110"/>
      <c r="RGH11" s="110"/>
      <c r="RGI11" s="110"/>
      <c r="RGJ11" s="110"/>
      <c r="RGK11" s="110"/>
      <c r="RGL11" s="110"/>
      <c r="RGM11" s="110"/>
      <c r="RGN11" s="110"/>
      <c r="RGO11" s="110"/>
      <c r="RGP11" s="110"/>
      <c r="RGQ11" s="110"/>
      <c r="RGR11" s="110"/>
      <c r="RGS11" s="110"/>
      <c r="RGT11" s="110"/>
      <c r="RGU11" s="110"/>
      <c r="RGV11" s="110"/>
      <c r="RGW11" s="110"/>
      <c r="RGX11" s="110"/>
      <c r="RGY11" s="110"/>
      <c r="RGZ11" s="110"/>
      <c r="RHA11" s="110"/>
      <c r="RHB11" s="110"/>
      <c r="RHC11" s="110"/>
      <c r="RHD11" s="110"/>
      <c r="RHE11" s="110"/>
      <c r="RHF11" s="110"/>
      <c r="RHG11" s="110"/>
      <c r="RHH11" s="110"/>
      <c r="RHI11" s="110"/>
      <c r="RHJ11" s="110"/>
      <c r="RHK11" s="110"/>
      <c r="RHL11" s="110"/>
      <c r="RHM11" s="110"/>
      <c r="RHN11" s="110"/>
      <c r="RHO11" s="110"/>
      <c r="RHP11" s="110"/>
      <c r="RHQ11" s="110"/>
      <c r="RHR11" s="110"/>
      <c r="RHS11" s="110"/>
      <c r="RHT11" s="110"/>
      <c r="RHU11" s="110"/>
      <c r="RHV11" s="110"/>
      <c r="RHW11" s="110"/>
      <c r="RHX11" s="110"/>
      <c r="RHY11" s="110"/>
      <c r="RHZ11" s="110"/>
      <c r="RIA11" s="110"/>
      <c r="RIB11" s="110"/>
      <c r="RIC11" s="110"/>
      <c r="RID11" s="110"/>
      <c r="RIE11" s="110"/>
      <c r="RIF11" s="110"/>
      <c r="RIG11" s="110"/>
      <c r="RIH11" s="110"/>
      <c r="RII11" s="110"/>
      <c r="RIJ11" s="110"/>
      <c r="RIK11" s="110"/>
      <c r="RIL11" s="110"/>
      <c r="RIM11" s="110"/>
      <c r="RIN11" s="110"/>
      <c r="RIO11" s="110"/>
      <c r="RIP11" s="110"/>
      <c r="RIQ11" s="110"/>
      <c r="RIR11" s="110"/>
      <c r="RIS11" s="110"/>
      <c r="RIT11" s="110"/>
      <c r="RIU11" s="110"/>
      <c r="RIV11" s="110"/>
      <c r="RIW11" s="110"/>
      <c r="RIX11" s="110"/>
      <c r="RIY11" s="110"/>
      <c r="RIZ11" s="110"/>
      <c r="RJA11" s="110"/>
      <c r="RJB11" s="110"/>
      <c r="RJC11" s="110"/>
      <c r="RJD11" s="110"/>
      <c r="RJE11" s="110"/>
      <c r="RJF11" s="110"/>
      <c r="RJG11" s="110"/>
      <c r="RJH11" s="110"/>
      <c r="RJI11" s="110"/>
      <c r="RJJ11" s="110"/>
      <c r="RJK11" s="110"/>
      <c r="RJL11" s="110"/>
      <c r="RJM11" s="110"/>
      <c r="RJN11" s="110"/>
      <c r="RJO11" s="110"/>
      <c r="RJP11" s="110"/>
      <c r="RJQ11" s="110"/>
      <c r="RJR11" s="110"/>
      <c r="RJS11" s="110"/>
      <c r="RJT11" s="110"/>
      <c r="RJU11" s="110"/>
      <c r="RJV11" s="110"/>
      <c r="RJW11" s="110"/>
      <c r="RJX11" s="110"/>
      <c r="RJY11" s="110"/>
      <c r="RJZ11" s="110"/>
      <c r="RKA11" s="110"/>
      <c r="RKB11" s="110"/>
      <c r="RKC11" s="110"/>
      <c r="RKD11" s="110"/>
      <c r="RKE11" s="110"/>
      <c r="RKF11" s="110"/>
      <c r="RKG11" s="110"/>
      <c r="RKH11" s="110"/>
      <c r="RKI11" s="110"/>
      <c r="RKJ11" s="110"/>
      <c r="RKK11" s="110"/>
      <c r="RKL11" s="110"/>
      <c r="RKM11" s="110"/>
      <c r="RKN11" s="110"/>
      <c r="RKO11" s="110"/>
      <c r="RKP11" s="110"/>
      <c r="RKQ11" s="110"/>
      <c r="RKR11" s="110"/>
      <c r="RKS11" s="110"/>
      <c r="RKT11" s="110"/>
      <c r="RKU11" s="110"/>
      <c r="RKV11" s="110"/>
      <c r="RKW11" s="110"/>
      <c r="RKX11" s="110"/>
      <c r="RKY11" s="110"/>
      <c r="RKZ11" s="110"/>
      <c r="RLA11" s="110"/>
      <c r="RLB11" s="110"/>
      <c r="RLC11" s="110"/>
      <c r="RLD11" s="110"/>
      <c r="RLE11" s="110"/>
      <c r="RLF11" s="110"/>
      <c r="RLG11" s="110"/>
      <c r="RLH11" s="110"/>
      <c r="RLI11" s="110"/>
      <c r="RLJ11" s="110"/>
      <c r="RLK11" s="110"/>
      <c r="RLL11" s="110"/>
      <c r="RLM11" s="110"/>
      <c r="RLN11" s="110"/>
      <c r="RLO11" s="110"/>
      <c r="RLP11" s="110"/>
      <c r="RLQ11" s="110"/>
      <c r="RLR11" s="110"/>
      <c r="RLS11" s="110"/>
      <c r="RLT11" s="110"/>
      <c r="RLU11" s="110"/>
      <c r="RLV11" s="110"/>
      <c r="RLW11" s="110"/>
      <c r="RLX11" s="110"/>
      <c r="RLY11" s="110"/>
      <c r="RLZ11" s="110"/>
      <c r="RMA11" s="110"/>
      <c r="RMB11" s="110"/>
      <c r="RMC11" s="110"/>
      <c r="RMD11" s="110"/>
      <c r="RME11" s="110"/>
      <c r="RMF11" s="110"/>
      <c r="RMG11" s="110"/>
      <c r="RMH11" s="110"/>
      <c r="RMI11" s="110"/>
      <c r="RMJ11" s="110"/>
      <c r="RMK11" s="110"/>
      <c r="RML11" s="110"/>
      <c r="RMM11" s="110"/>
      <c r="RMN11" s="110"/>
      <c r="RMO11" s="110"/>
      <c r="RMP11" s="110"/>
      <c r="RMQ11" s="110"/>
      <c r="RMR11" s="110"/>
      <c r="RMS11" s="110"/>
      <c r="RMT11" s="110"/>
      <c r="RMU11" s="110"/>
      <c r="RMV11" s="110"/>
      <c r="RMW11" s="110"/>
      <c r="RMX11" s="110"/>
      <c r="RMY11" s="110"/>
      <c r="RMZ11" s="110"/>
      <c r="RNA11" s="110"/>
      <c r="RNB11" s="110"/>
      <c r="RNC11" s="110"/>
      <c r="RND11" s="110"/>
      <c r="RNE11" s="110"/>
      <c r="RNF11" s="110"/>
      <c r="RNG11" s="110"/>
      <c r="RNH11" s="110"/>
      <c r="RNI11" s="110"/>
      <c r="RNJ11" s="110"/>
      <c r="RNK11" s="110"/>
      <c r="RNL11" s="110"/>
      <c r="RNM11" s="110"/>
      <c r="RNN11" s="110"/>
      <c r="RNO11" s="110"/>
      <c r="RNP11" s="110"/>
      <c r="RNQ11" s="110"/>
      <c r="RNR11" s="110"/>
      <c r="RNS11" s="110"/>
      <c r="RNT11" s="110"/>
      <c r="RNU11" s="110"/>
      <c r="RNV11" s="110"/>
      <c r="RNW11" s="110"/>
      <c r="RNX11" s="110"/>
      <c r="RNY11" s="110"/>
      <c r="RNZ11" s="110"/>
      <c r="ROA11" s="110"/>
      <c r="ROB11" s="110"/>
      <c r="ROC11" s="110"/>
      <c r="ROD11" s="110"/>
      <c r="ROE11" s="110"/>
      <c r="ROF11" s="110"/>
      <c r="ROG11" s="110"/>
      <c r="ROH11" s="110"/>
      <c r="ROI11" s="110"/>
      <c r="ROJ11" s="110"/>
      <c r="ROK11" s="110"/>
      <c r="ROL11" s="110"/>
      <c r="ROM11" s="110"/>
      <c r="RON11" s="110"/>
      <c r="ROO11" s="110"/>
      <c r="ROP11" s="110"/>
      <c r="ROQ11" s="110"/>
      <c r="ROR11" s="110"/>
      <c r="ROS11" s="110"/>
      <c r="ROT11" s="110"/>
      <c r="ROU11" s="110"/>
      <c r="ROV11" s="110"/>
      <c r="ROW11" s="110"/>
      <c r="ROX11" s="110"/>
      <c r="ROY11" s="110"/>
      <c r="ROZ11" s="110"/>
      <c r="RPA11" s="110"/>
      <c r="RPB11" s="110"/>
      <c r="RPC11" s="110"/>
      <c r="RPD11" s="110"/>
      <c r="RPE11" s="110"/>
      <c r="RPF11" s="110"/>
      <c r="RPG11" s="110"/>
      <c r="RPH11" s="110"/>
      <c r="RPI11" s="110"/>
      <c r="RPJ11" s="110"/>
      <c r="RPK11" s="110"/>
      <c r="RPL11" s="110"/>
      <c r="RPM11" s="110"/>
      <c r="RPN11" s="110"/>
      <c r="RPO11" s="110"/>
      <c r="RPP11" s="110"/>
      <c r="RPQ11" s="110"/>
      <c r="RPR11" s="110"/>
      <c r="RPS11" s="110"/>
      <c r="RPT11" s="110"/>
      <c r="RPU11" s="110"/>
      <c r="RPV11" s="110"/>
      <c r="RPW11" s="110"/>
      <c r="RPX11" s="110"/>
      <c r="RPY11" s="110"/>
      <c r="RPZ11" s="110"/>
      <c r="RQA11" s="110"/>
      <c r="RQB11" s="110"/>
      <c r="RQC11" s="110"/>
      <c r="RQD11" s="110"/>
      <c r="RQE11" s="110"/>
      <c r="RQF11" s="110"/>
      <c r="RQG11" s="110"/>
      <c r="RQH11" s="110"/>
      <c r="RQI11" s="110"/>
      <c r="RQJ11" s="110"/>
      <c r="RQK11" s="110"/>
      <c r="RQL11" s="110"/>
      <c r="RQM11" s="110"/>
      <c r="RQN11" s="110"/>
      <c r="RQO11" s="110"/>
      <c r="RQP11" s="110"/>
      <c r="RQQ11" s="110"/>
      <c r="RQR11" s="110"/>
      <c r="RQS11" s="110"/>
      <c r="RQT11" s="110"/>
      <c r="RQU11" s="110"/>
      <c r="RQV11" s="110"/>
      <c r="RQW11" s="110"/>
      <c r="RQX11" s="110"/>
      <c r="RQY11" s="110"/>
      <c r="RQZ11" s="110"/>
      <c r="RRA11" s="110"/>
      <c r="RRB11" s="110"/>
      <c r="RRC11" s="110"/>
      <c r="RRD11" s="110"/>
      <c r="RRE11" s="110"/>
      <c r="RRF11" s="110"/>
      <c r="RRG11" s="110"/>
      <c r="RRH11" s="110"/>
      <c r="RRI11" s="110"/>
      <c r="RRJ11" s="110"/>
      <c r="RRK11" s="110"/>
      <c r="RRL11" s="110"/>
      <c r="RRM11" s="110"/>
      <c r="RRN11" s="110"/>
      <c r="RRO11" s="110"/>
      <c r="RRP11" s="110"/>
      <c r="RRQ11" s="110"/>
      <c r="RRR11" s="110"/>
      <c r="RRS11" s="110"/>
      <c r="RRT11" s="110"/>
      <c r="RRU11" s="110"/>
      <c r="RRV11" s="110"/>
      <c r="RRW11" s="110"/>
      <c r="RRX11" s="110"/>
      <c r="RRY11" s="110"/>
      <c r="RRZ11" s="110"/>
      <c r="RSA11" s="110"/>
      <c r="RSB11" s="110"/>
      <c r="RSC11" s="110"/>
      <c r="RSD11" s="110"/>
      <c r="RSE11" s="110"/>
      <c r="RSF11" s="110"/>
      <c r="RSG11" s="110"/>
      <c r="RSH11" s="110"/>
      <c r="RSI11" s="110"/>
      <c r="RSJ11" s="110"/>
      <c r="RSK11" s="110"/>
      <c r="RSL11" s="110"/>
      <c r="RSM11" s="110"/>
      <c r="RSN11" s="110"/>
      <c r="RSO11" s="110"/>
      <c r="RSP11" s="110"/>
      <c r="RSQ11" s="110"/>
      <c r="RSR11" s="110"/>
      <c r="RSS11" s="110"/>
      <c r="RST11" s="110"/>
      <c r="RSU11" s="110"/>
      <c r="RSV11" s="110"/>
      <c r="RSW11" s="110"/>
      <c r="RSX11" s="110"/>
      <c r="RSY11" s="110"/>
      <c r="RSZ11" s="110"/>
      <c r="RTA11" s="110"/>
      <c r="RTB11" s="110"/>
      <c r="RTC11" s="110"/>
      <c r="RTD11" s="110"/>
      <c r="RTE11" s="110"/>
      <c r="RTF11" s="110"/>
      <c r="RTG11" s="110"/>
      <c r="RTH11" s="110"/>
      <c r="RTI11" s="110"/>
      <c r="RTJ11" s="110"/>
      <c r="RTK11" s="110"/>
      <c r="RTL11" s="110"/>
      <c r="RTM11" s="110"/>
      <c r="RTN11" s="110"/>
      <c r="RTO11" s="110"/>
      <c r="RTP11" s="110"/>
      <c r="RTQ11" s="110"/>
      <c r="RTR11" s="110"/>
      <c r="RTS11" s="110"/>
      <c r="RTT11" s="110"/>
      <c r="RTU11" s="110"/>
      <c r="RTV11" s="110"/>
      <c r="RTW11" s="110"/>
      <c r="RTX11" s="110"/>
      <c r="RTY11" s="110"/>
      <c r="RTZ11" s="110"/>
      <c r="RUA11" s="110"/>
      <c r="RUB11" s="110"/>
      <c r="RUC11" s="110"/>
      <c r="RUD11" s="110"/>
      <c r="RUE11" s="110"/>
      <c r="RUF11" s="110"/>
      <c r="RUG11" s="110"/>
      <c r="RUH11" s="110"/>
      <c r="RUI11" s="110"/>
      <c r="RUJ11" s="110"/>
      <c r="RUK11" s="110"/>
      <c r="RUL11" s="110"/>
      <c r="RUM11" s="110"/>
      <c r="RUN11" s="110"/>
      <c r="RUO11" s="110"/>
      <c r="RUP11" s="110"/>
      <c r="RUQ11" s="110"/>
      <c r="RUR11" s="110"/>
      <c r="RUS11" s="110"/>
      <c r="RUT11" s="110"/>
      <c r="RUU11" s="110"/>
      <c r="RUV11" s="110"/>
      <c r="RUW11" s="110"/>
      <c r="RUX11" s="110"/>
      <c r="RUY11" s="110"/>
      <c r="RUZ11" s="110"/>
      <c r="RVA11" s="110"/>
      <c r="RVB11" s="110"/>
      <c r="RVC11" s="110"/>
      <c r="RVD11" s="110"/>
      <c r="RVE11" s="110"/>
      <c r="RVF11" s="110"/>
      <c r="RVG11" s="110"/>
      <c r="RVH11" s="110"/>
      <c r="RVI11" s="110"/>
      <c r="RVJ11" s="110"/>
      <c r="RVK11" s="110"/>
      <c r="RVL11" s="110"/>
      <c r="RVM11" s="110"/>
      <c r="RVN11" s="110"/>
      <c r="RVO11" s="110"/>
      <c r="RVP11" s="110"/>
      <c r="RVQ11" s="110"/>
      <c r="RVR11" s="110"/>
      <c r="RVS11" s="110"/>
      <c r="RVT11" s="110"/>
      <c r="RVU11" s="110"/>
      <c r="RVV11" s="110"/>
      <c r="RVW11" s="110"/>
      <c r="RVX11" s="110"/>
      <c r="RVY11" s="110"/>
      <c r="RVZ11" s="110"/>
      <c r="RWA11" s="110"/>
      <c r="RWB11" s="110"/>
      <c r="RWC11" s="110"/>
      <c r="RWD11" s="110"/>
      <c r="RWE11" s="110"/>
      <c r="RWF11" s="110"/>
      <c r="RWG11" s="110"/>
      <c r="RWH11" s="110"/>
      <c r="RWI11" s="110"/>
      <c r="RWJ11" s="110"/>
      <c r="RWK11" s="110"/>
      <c r="RWL11" s="110"/>
      <c r="RWM11" s="110"/>
      <c r="RWN11" s="110"/>
      <c r="RWO11" s="110"/>
      <c r="RWP11" s="110"/>
      <c r="RWQ11" s="110"/>
      <c r="RWR11" s="110"/>
      <c r="RWS11" s="110"/>
      <c r="RWT11" s="110"/>
      <c r="RWU11" s="110"/>
      <c r="RWV11" s="110"/>
      <c r="RWW11" s="110"/>
      <c r="RWX11" s="110"/>
      <c r="RWY11" s="110"/>
      <c r="RWZ11" s="110"/>
      <c r="RXA11" s="110"/>
      <c r="RXB11" s="110"/>
      <c r="RXC11" s="110"/>
      <c r="RXD11" s="110"/>
      <c r="RXE11" s="110"/>
      <c r="RXF11" s="110"/>
      <c r="RXG11" s="110"/>
      <c r="RXH11" s="110"/>
      <c r="RXI11" s="110"/>
      <c r="RXJ11" s="110"/>
      <c r="RXK11" s="110"/>
      <c r="RXL11" s="110"/>
      <c r="RXM11" s="110"/>
      <c r="RXN11" s="110"/>
      <c r="RXO11" s="110"/>
      <c r="RXP11" s="110"/>
      <c r="RXQ11" s="110"/>
      <c r="RXR11" s="110"/>
      <c r="RXS11" s="110"/>
      <c r="RXT11" s="110"/>
      <c r="RXU11" s="110"/>
      <c r="RXV11" s="110"/>
      <c r="RXW11" s="110"/>
      <c r="RXX11" s="110"/>
      <c r="RXY11" s="110"/>
      <c r="RXZ11" s="110"/>
      <c r="RYA11" s="110"/>
      <c r="RYB11" s="110"/>
      <c r="RYC11" s="110"/>
      <c r="RYD11" s="110"/>
      <c r="RYE11" s="110"/>
      <c r="RYF11" s="110"/>
      <c r="RYG11" s="110"/>
      <c r="RYH11" s="110"/>
      <c r="RYI11" s="110"/>
      <c r="RYJ11" s="110"/>
      <c r="RYK11" s="110"/>
      <c r="RYL11" s="110"/>
      <c r="RYM11" s="110"/>
      <c r="RYN11" s="110"/>
      <c r="RYO11" s="110"/>
      <c r="RYP11" s="110"/>
      <c r="RYQ11" s="110"/>
      <c r="RYR11" s="110"/>
      <c r="RYS11" s="110"/>
      <c r="RYT11" s="110"/>
      <c r="RYU11" s="110"/>
      <c r="RYV11" s="110"/>
      <c r="RYW11" s="110"/>
      <c r="RYX11" s="110"/>
      <c r="RYY11" s="110"/>
      <c r="RYZ11" s="110"/>
      <c r="RZA11" s="110"/>
      <c r="RZB11" s="110"/>
      <c r="RZC11" s="110"/>
      <c r="RZD11" s="110"/>
      <c r="RZE11" s="110"/>
      <c r="RZF11" s="110"/>
      <c r="RZG11" s="110"/>
      <c r="RZH11" s="110"/>
      <c r="RZI11" s="110"/>
      <c r="RZJ11" s="110"/>
      <c r="RZK11" s="110"/>
      <c r="RZL11" s="110"/>
      <c r="RZM11" s="110"/>
      <c r="RZN11" s="110"/>
      <c r="RZO11" s="110"/>
      <c r="RZP11" s="110"/>
      <c r="RZQ11" s="110"/>
      <c r="RZR11" s="110"/>
      <c r="RZS11" s="110"/>
      <c r="RZT11" s="110"/>
      <c r="RZU11" s="110"/>
      <c r="RZV11" s="110"/>
      <c r="RZW11" s="110"/>
      <c r="RZX11" s="110"/>
      <c r="RZY11" s="110"/>
      <c r="RZZ11" s="110"/>
      <c r="SAA11" s="110"/>
      <c r="SAB11" s="110"/>
      <c r="SAC11" s="110"/>
      <c r="SAD11" s="110"/>
      <c r="SAE11" s="110"/>
      <c r="SAF11" s="110"/>
      <c r="SAG11" s="110"/>
      <c r="SAH11" s="110"/>
      <c r="SAI11" s="110"/>
      <c r="SAJ11" s="110"/>
      <c r="SAK11" s="110"/>
      <c r="SAL11" s="110"/>
      <c r="SAM11" s="110"/>
      <c r="SAN11" s="110"/>
      <c r="SAO11" s="110"/>
      <c r="SAP11" s="110"/>
      <c r="SAQ11" s="110"/>
      <c r="SAR11" s="110"/>
      <c r="SAS11" s="110"/>
      <c r="SAT11" s="110"/>
      <c r="SAU11" s="110"/>
      <c r="SAV11" s="110"/>
      <c r="SAW11" s="110"/>
      <c r="SAX11" s="110"/>
      <c r="SAY11" s="110"/>
      <c r="SAZ11" s="110"/>
      <c r="SBA11" s="110"/>
      <c r="SBB11" s="110"/>
      <c r="SBC11" s="110"/>
      <c r="SBD11" s="110"/>
      <c r="SBE11" s="110"/>
      <c r="SBF11" s="110"/>
      <c r="SBG11" s="110"/>
      <c r="SBH11" s="110"/>
      <c r="SBI11" s="110"/>
      <c r="SBJ11" s="110"/>
      <c r="SBK11" s="110"/>
      <c r="SBL11" s="110"/>
      <c r="SBM11" s="110"/>
      <c r="SBN11" s="110"/>
      <c r="SBO11" s="110"/>
      <c r="SBP11" s="110"/>
      <c r="SBQ11" s="110"/>
      <c r="SBR11" s="110"/>
      <c r="SBS11" s="110"/>
      <c r="SBT11" s="110"/>
      <c r="SBU11" s="110"/>
      <c r="SBV11" s="110"/>
      <c r="SBW11" s="110"/>
      <c r="SBX11" s="110"/>
      <c r="SBY11" s="110"/>
      <c r="SBZ11" s="110"/>
      <c r="SCA11" s="110"/>
      <c r="SCB11" s="110"/>
      <c r="SCC11" s="110"/>
      <c r="SCD11" s="110"/>
      <c r="SCE11" s="110"/>
      <c r="SCF11" s="110"/>
      <c r="SCG11" s="110"/>
      <c r="SCH11" s="110"/>
      <c r="SCI11" s="110"/>
      <c r="SCJ11" s="110"/>
      <c r="SCK11" s="110"/>
      <c r="SCL11" s="110"/>
      <c r="SCM11" s="110"/>
      <c r="SCN11" s="110"/>
      <c r="SCO11" s="110"/>
      <c r="SCP11" s="110"/>
      <c r="SCQ11" s="110"/>
      <c r="SCR11" s="110"/>
      <c r="SCS11" s="110"/>
      <c r="SCT11" s="110"/>
      <c r="SCU11" s="110"/>
      <c r="SCV11" s="110"/>
      <c r="SCW11" s="110"/>
      <c r="SCX11" s="110"/>
      <c r="SCY11" s="110"/>
      <c r="SCZ11" s="110"/>
      <c r="SDA11" s="110"/>
      <c r="SDB11" s="110"/>
      <c r="SDC11" s="110"/>
      <c r="SDD11" s="110"/>
      <c r="SDE11" s="110"/>
      <c r="SDF11" s="110"/>
      <c r="SDG11" s="110"/>
      <c r="SDH11" s="110"/>
      <c r="SDI11" s="110"/>
      <c r="SDJ11" s="110"/>
      <c r="SDK11" s="110"/>
      <c r="SDL11" s="110"/>
      <c r="SDM11" s="110"/>
      <c r="SDN11" s="110"/>
      <c r="SDO11" s="110"/>
      <c r="SDP11" s="110"/>
      <c r="SDQ11" s="110"/>
      <c r="SDR11" s="110"/>
      <c r="SDS11" s="110"/>
      <c r="SDT11" s="110"/>
      <c r="SDU11" s="110"/>
      <c r="SDV11" s="110"/>
      <c r="SDW11" s="110"/>
      <c r="SDX11" s="110"/>
      <c r="SDY11" s="110"/>
      <c r="SDZ11" s="110"/>
      <c r="SEA11" s="110"/>
      <c r="SEB11" s="110"/>
      <c r="SEC11" s="110"/>
      <c r="SED11" s="110"/>
      <c r="SEE11" s="110"/>
      <c r="SEF11" s="110"/>
      <c r="SEG11" s="110"/>
      <c r="SEH11" s="110"/>
      <c r="SEI11" s="110"/>
      <c r="SEJ11" s="110"/>
      <c r="SEK11" s="110"/>
      <c r="SEL11" s="110"/>
      <c r="SEM11" s="110"/>
      <c r="SEN11" s="110"/>
      <c r="SEO11" s="110"/>
      <c r="SEP11" s="110"/>
      <c r="SEQ11" s="110"/>
      <c r="SER11" s="110"/>
      <c r="SES11" s="110"/>
      <c r="SET11" s="110"/>
      <c r="SEU11" s="110"/>
      <c r="SEV11" s="110"/>
      <c r="SEW11" s="110"/>
      <c r="SEX11" s="110"/>
      <c r="SEY11" s="110"/>
      <c r="SEZ11" s="110"/>
      <c r="SFA11" s="110"/>
      <c r="SFB11" s="110"/>
      <c r="SFC11" s="110"/>
      <c r="SFD11" s="110"/>
      <c r="SFE11" s="110"/>
      <c r="SFF11" s="110"/>
      <c r="SFG11" s="110"/>
      <c r="SFH11" s="110"/>
      <c r="SFI11" s="110"/>
      <c r="SFJ11" s="110"/>
      <c r="SFK11" s="110"/>
      <c r="SFL11" s="110"/>
      <c r="SFM11" s="110"/>
      <c r="SFN11" s="110"/>
      <c r="SFO11" s="110"/>
      <c r="SFP11" s="110"/>
      <c r="SFQ11" s="110"/>
      <c r="SFR11" s="110"/>
      <c r="SFS11" s="110"/>
      <c r="SFT11" s="110"/>
      <c r="SFU11" s="110"/>
      <c r="SFV11" s="110"/>
      <c r="SFW11" s="110"/>
      <c r="SFX11" s="110"/>
      <c r="SFY11" s="110"/>
      <c r="SFZ11" s="110"/>
      <c r="SGA11" s="110"/>
      <c r="SGB11" s="110"/>
      <c r="SGC11" s="110"/>
      <c r="SGD11" s="110"/>
      <c r="SGE11" s="110"/>
      <c r="SGF11" s="110"/>
      <c r="SGG11" s="110"/>
      <c r="SGH11" s="110"/>
      <c r="SGI11" s="110"/>
      <c r="SGJ11" s="110"/>
      <c r="SGK11" s="110"/>
      <c r="SGL11" s="110"/>
      <c r="SGM11" s="110"/>
      <c r="SGN11" s="110"/>
      <c r="SGO11" s="110"/>
      <c r="SGP11" s="110"/>
      <c r="SGQ11" s="110"/>
      <c r="SGR11" s="110"/>
      <c r="SGS11" s="110"/>
      <c r="SGT11" s="110"/>
      <c r="SGU11" s="110"/>
      <c r="SGV11" s="110"/>
      <c r="SGW11" s="110"/>
      <c r="SGX11" s="110"/>
      <c r="SGY11" s="110"/>
      <c r="SGZ11" s="110"/>
      <c r="SHA11" s="110"/>
      <c r="SHB11" s="110"/>
      <c r="SHC11" s="110"/>
      <c r="SHD11" s="110"/>
      <c r="SHE11" s="110"/>
      <c r="SHF11" s="110"/>
      <c r="SHG11" s="110"/>
      <c r="SHH11" s="110"/>
      <c r="SHI11" s="110"/>
      <c r="SHJ11" s="110"/>
      <c r="SHK11" s="110"/>
      <c r="SHL11" s="110"/>
      <c r="SHM11" s="110"/>
      <c r="SHN11" s="110"/>
      <c r="SHO11" s="110"/>
      <c r="SHP11" s="110"/>
      <c r="SHQ11" s="110"/>
      <c r="SHR11" s="110"/>
      <c r="SHS11" s="110"/>
      <c r="SHT11" s="110"/>
      <c r="SHU11" s="110"/>
      <c r="SHV11" s="110"/>
      <c r="SHW11" s="110"/>
      <c r="SHX11" s="110"/>
      <c r="SHY11" s="110"/>
      <c r="SHZ11" s="110"/>
      <c r="SIA11" s="110"/>
      <c r="SIB11" s="110"/>
      <c r="SIC11" s="110"/>
      <c r="SID11" s="110"/>
      <c r="SIE11" s="110"/>
      <c r="SIF11" s="110"/>
      <c r="SIG11" s="110"/>
      <c r="SIH11" s="110"/>
      <c r="SII11" s="110"/>
      <c r="SIJ11" s="110"/>
      <c r="SIK11" s="110"/>
      <c r="SIL11" s="110"/>
      <c r="SIM11" s="110"/>
      <c r="SIN11" s="110"/>
      <c r="SIO11" s="110"/>
      <c r="SIP11" s="110"/>
      <c r="SIQ11" s="110"/>
      <c r="SIR11" s="110"/>
      <c r="SIS11" s="110"/>
      <c r="SIT11" s="110"/>
      <c r="SIU11" s="110"/>
      <c r="SIV11" s="110"/>
      <c r="SIW11" s="110"/>
      <c r="SIX11" s="110"/>
      <c r="SIY11" s="110"/>
      <c r="SIZ11" s="110"/>
      <c r="SJA11" s="110"/>
      <c r="SJB11" s="110"/>
      <c r="SJC11" s="110"/>
      <c r="SJD11" s="110"/>
      <c r="SJE11" s="110"/>
      <c r="SJF11" s="110"/>
      <c r="SJG11" s="110"/>
      <c r="SJH11" s="110"/>
      <c r="SJI11" s="110"/>
      <c r="SJJ11" s="110"/>
      <c r="SJK11" s="110"/>
      <c r="SJL11" s="110"/>
      <c r="SJM11" s="110"/>
      <c r="SJN11" s="110"/>
      <c r="SJO11" s="110"/>
      <c r="SJP11" s="110"/>
      <c r="SJQ11" s="110"/>
      <c r="SJR11" s="110"/>
      <c r="SJS11" s="110"/>
      <c r="SJT11" s="110"/>
      <c r="SJU11" s="110"/>
      <c r="SJV11" s="110"/>
      <c r="SJW11" s="110"/>
      <c r="SJX11" s="110"/>
      <c r="SJY11" s="110"/>
      <c r="SJZ11" s="110"/>
      <c r="SKA11" s="110"/>
      <c r="SKB11" s="110"/>
      <c r="SKC11" s="110"/>
      <c r="SKD11" s="110"/>
      <c r="SKE11" s="110"/>
      <c r="SKF11" s="110"/>
      <c r="SKG11" s="110"/>
      <c r="SKH11" s="110"/>
      <c r="SKI11" s="110"/>
      <c r="SKJ11" s="110"/>
      <c r="SKK11" s="110"/>
      <c r="SKL11" s="110"/>
      <c r="SKM11" s="110"/>
      <c r="SKN11" s="110"/>
      <c r="SKO11" s="110"/>
      <c r="SKP11" s="110"/>
      <c r="SKQ11" s="110"/>
      <c r="SKR11" s="110"/>
      <c r="SKS11" s="110"/>
      <c r="SKT11" s="110"/>
      <c r="SKU11" s="110"/>
      <c r="SKV11" s="110"/>
      <c r="SKW11" s="110"/>
      <c r="SKX11" s="110"/>
      <c r="SKY11" s="110"/>
      <c r="SKZ11" s="110"/>
      <c r="SLA11" s="110"/>
      <c r="SLB11" s="110"/>
      <c r="SLC11" s="110"/>
      <c r="SLD11" s="110"/>
      <c r="SLE11" s="110"/>
      <c r="SLF11" s="110"/>
      <c r="SLG11" s="110"/>
      <c r="SLH11" s="110"/>
      <c r="SLI11" s="110"/>
      <c r="SLJ11" s="110"/>
      <c r="SLK11" s="110"/>
      <c r="SLL11" s="110"/>
      <c r="SLM11" s="110"/>
      <c r="SLN11" s="110"/>
      <c r="SLO11" s="110"/>
      <c r="SLP11" s="110"/>
      <c r="SLQ11" s="110"/>
      <c r="SLR11" s="110"/>
      <c r="SLS11" s="110"/>
      <c r="SLT11" s="110"/>
      <c r="SLU11" s="110"/>
      <c r="SLV11" s="110"/>
      <c r="SLW11" s="110"/>
      <c r="SLX11" s="110"/>
      <c r="SLY11" s="110"/>
      <c r="SLZ11" s="110"/>
      <c r="SMA11" s="110"/>
      <c r="SMB11" s="110"/>
      <c r="SMC11" s="110"/>
      <c r="SMD11" s="110"/>
      <c r="SME11" s="110"/>
      <c r="SMF11" s="110"/>
      <c r="SMG11" s="110"/>
      <c r="SMH11" s="110"/>
      <c r="SMI11" s="110"/>
      <c r="SMJ11" s="110"/>
      <c r="SMK11" s="110"/>
      <c r="SML11" s="110"/>
      <c r="SMM11" s="110"/>
      <c r="SMN11" s="110"/>
      <c r="SMO11" s="110"/>
      <c r="SMP11" s="110"/>
      <c r="SMQ11" s="110"/>
      <c r="SMR11" s="110"/>
      <c r="SMS11" s="110"/>
      <c r="SMT11" s="110"/>
      <c r="SMU11" s="110"/>
      <c r="SMV11" s="110"/>
      <c r="SMW11" s="110"/>
      <c r="SMX11" s="110"/>
      <c r="SMY11" s="110"/>
      <c r="SMZ11" s="110"/>
      <c r="SNA11" s="110"/>
      <c r="SNB11" s="110"/>
      <c r="SNC11" s="110"/>
      <c r="SND11" s="110"/>
      <c r="SNE11" s="110"/>
      <c r="SNF11" s="110"/>
      <c r="SNG11" s="110"/>
      <c r="SNH11" s="110"/>
      <c r="SNI11" s="110"/>
      <c r="SNJ11" s="110"/>
      <c r="SNK11" s="110"/>
      <c r="SNL11" s="110"/>
      <c r="SNM11" s="110"/>
      <c r="SNN11" s="110"/>
      <c r="SNO11" s="110"/>
      <c r="SNP11" s="110"/>
      <c r="SNQ11" s="110"/>
      <c r="SNR11" s="110"/>
      <c r="SNS11" s="110"/>
      <c r="SNT11" s="110"/>
      <c r="SNU11" s="110"/>
      <c r="SNV11" s="110"/>
      <c r="SNW11" s="110"/>
      <c r="SNX11" s="110"/>
      <c r="SNY11" s="110"/>
      <c r="SNZ11" s="110"/>
      <c r="SOA11" s="110"/>
      <c r="SOB11" s="110"/>
      <c r="SOC11" s="110"/>
      <c r="SOD11" s="110"/>
      <c r="SOE11" s="110"/>
      <c r="SOF11" s="110"/>
      <c r="SOG11" s="110"/>
      <c r="SOH11" s="110"/>
      <c r="SOI11" s="110"/>
      <c r="SOJ11" s="110"/>
      <c r="SOK11" s="110"/>
      <c r="SOL11" s="110"/>
      <c r="SOM11" s="110"/>
      <c r="SON11" s="110"/>
      <c r="SOO11" s="110"/>
      <c r="SOP11" s="110"/>
      <c r="SOQ11" s="110"/>
      <c r="SOR11" s="110"/>
      <c r="SOS11" s="110"/>
      <c r="SOT11" s="110"/>
      <c r="SOU11" s="110"/>
      <c r="SOV11" s="110"/>
      <c r="SOW11" s="110"/>
      <c r="SOX11" s="110"/>
      <c r="SOY11" s="110"/>
      <c r="SOZ11" s="110"/>
      <c r="SPA11" s="110"/>
      <c r="SPB11" s="110"/>
      <c r="SPC11" s="110"/>
      <c r="SPD11" s="110"/>
      <c r="SPE11" s="110"/>
      <c r="SPF11" s="110"/>
      <c r="SPG11" s="110"/>
      <c r="SPH11" s="110"/>
      <c r="SPI11" s="110"/>
      <c r="SPJ11" s="110"/>
      <c r="SPK11" s="110"/>
      <c r="SPL11" s="110"/>
      <c r="SPM11" s="110"/>
      <c r="SPN11" s="110"/>
      <c r="SPO11" s="110"/>
      <c r="SPP11" s="110"/>
      <c r="SPQ11" s="110"/>
      <c r="SPR11" s="110"/>
      <c r="SPS11" s="110"/>
      <c r="SPT11" s="110"/>
      <c r="SPU11" s="110"/>
      <c r="SPV11" s="110"/>
      <c r="SPW11" s="110"/>
      <c r="SPX11" s="110"/>
      <c r="SPY11" s="110"/>
      <c r="SPZ11" s="110"/>
      <c r="SQA11" s="110"/>
      <c r="SQB11" s="110"/>
      <c r="SQC11" s="110"/>
      <c r="SQD11" s="110"/>
      <c r="SQE11" s="110"/>
      <c r="SQF11" s="110"/>
      <c r="SQG11" s="110"/>
      <c r="SQH11" s="110"/>
      <c r="SQI11" s="110"/>
      <c r="SQJ11" s="110"/>
      <c r="SQK11" s="110"/>
      <c r="SQL11" s="110"/>
      <c r="SQM11" s="110"/>
      <c r="SQN11" s="110"/>
      <c r="SQO11" s="110"/>
      <c r="SQP11" s="110"/>
      <c r="SQQ11" s="110"/>
      <c r="SQR11" s="110"/>
      <c r="SQS11" s="110"/>
      <c r="SQT11" s="110"/>
      <c r="SQU11" s="110"/>
      <c r="SQV11" s="110"/>
      <c r="SQW11" s="110"/>
      <c r="SQX11" s="110"/>
      <c r="SQY11" s="110"/>
      <c r="SQZ11" s="110"/>
      <c r="SRA11" s="110"/>
      <c r="SRB11" s="110"/>
      <c r="SRC11" s="110"/>
      <c r="SRD11" s="110"/>
      <c r="SRE11" s="110"/>
      <c r="SRF11" s="110"/>
      <c r="SRG11" s="110"/>
      <c r="SRH11" s="110"/>
      <c r="SRI11" s="110"/>
      <c r="SRJ11" s="110"/>
      <c r="SRK11" s="110"/>
      <c r="SRL11" s="110"/>
      <c r="SRM11" s="110"/>
      <c r="SRN11" s="110"/>
      <c r="SRO11" s="110"/>
      <c r="SRP11" s="110"/>
      <c r="SRQ11" s="110"/>
      <c r="SRR11" s="110"/>
      <c r="SRS11" s="110"/>
      <c r="SRT11" s="110"/>
      <c r="SRU11" s="110"/>
      <c r="SRV11" s="110"/>
      <c r="SRW11" s="110"/>
      <c r="SRX11" s="110"/>
      <c r="SRY11" s="110"/>
      <c r="SRZ11" s="110"/>
      <c r="SSA11" s="110"/>
      <c r="SSB11" s="110"/>
      <c r="SSC11" s="110"/>
      <c r="SSD11" s="110"/>
      <c r="SSE11" s="110"/>
      <c r="SSF11" s="110"/>
      <c r="SSG11" s="110"/>
      <c r="SSH11" s="110"/>
      <c r="SSI11" s="110"/>
      <c r="SSJ11" s="110"/>
      <c r="SSK11" s="110"/>
      <c r="SSL11" s="110"/>
      <c r="SSM11" s="110"/>
      <c r="SSN11" s="110"/>
      <c r="SSO11" s="110"/>
      <c r="SSP11" s="110"/>
      <c r="SSQ11" s="110"/>
      <c r="SSR11" s="110"/>
      <c r="SSS11" s="110"/>
      <c r="SST11" s="110"/>
      <c r="SSU11" s="110"/>
      <c r="SSV11" s="110"/>
      <c r="SSW11" s="110"/>
      <c r="SSX11" s="110"/>
      <c r="SSY11" s="110"/>
      <c r="SSZ11" s="110"/>
      <c r="STA11" s="110"/>
      <c r="STB11" s="110"/>
      <c r="STC11" s="110"/>
      <c r="STD11" s="110"/>
      <c r="STE11" s="110"/>
      <c r="STF11" s="110"/>
      <c r="STG11" s="110"/>
      <c r="STH11" s="110"/>
      <c r="STI11" s="110"/>
      <c r="STJ11" s="110"/>
      <c r="STK11" s="110"/>
      <c r="STL11" s="110"/>
      <c r="STM11" s="110"/>
      <c r="STN11" s="110"/>
      <c r="STO11" s="110"/>
      <c r="STP11" s="110"/>
      <c r="STQ11" s="110"/>
      <c r="STR11" s="110"/>
      <c r="STS11" s="110"/>
      <c r="STT11" s="110"/>
      <c r="STU11" s="110"/>
      <c r="STV11" s="110"/>
      <c r="STW11" s="110"/>
      <c r="STX11" s="110"/>
      <c r="STY11" s="110"/>
      <c r="STZ11" s="110"/>
      <c r="SUA11" s="110"/>
      <c r="SUB11" s="110"/>
      <c r="SUC11" s="110"/>
      <c r="SUD11" s="110"/>
      <c r="SUE11" s="110"/>
      <c r="SUF11" s="110"/>
      <c r="SUG11" s="110"/>
      <c r="SUH11" s="110"/>
      <c r="SUI11" s="110"/>
      <c r="SUJ11" s="110"/>
      <c r="SUK11" s="110"/>
      <c r="SUL11" s="110"/>
      <c r="SUM11" s="110"/>
      <c r="SUN11" s="110"/>
      <c r="SUO11" s="110"/>
      <c r="SUP11" s="110"/>
      <c r="SUQ11" s="110"/>
      <c r="SUR11" s="110"/>
      <c r="SUS11" s="110"/>
      <c r="SUT11" s="110"/>
      <c r="SUU11" s="110"/>
      <c r="SUV11" s="110"/>
      <c r="SUW11" s="110"/>
      <c r="SUX11" s="110"/>
      <c r="SUY11" s="110"/>
      <c r="SUZ11" s="110"/>
      <c r="SVA11" s="110"/>
      <c r="SVB11" s="110"/>
      <c r="SVC11" s="110"/>
      <c r="SVD11" s="110"/>
      <c r="SVE11" s="110"/>
      <c r="SVF11" s="110"/>
      <c r="SVG11" s="110"/>
      <c r="SVH11" s="110"/>
      <c r="SVI11" s="110"/>
      <c r="SVJ11" s="110"/>
      <c r="SVK11" s="110"/>
      <c r="SVL11" s="110"/>
      <c r="SVM11" s="110"/>
      <c r="SVN11" s="110"/>
      <c r="SVO11" s="110"/>
      <c r="SVP11" s="110"/>
      <c r="SVQ11" s="110"/>
      <c r="SVR11" s="110"/>
      <c r="SVS11" s="110"/>
      <c r="SVT11" s="110"/>
      <c r="SVU11" s="110"/>
      <c r="SVV11" s="110"/>
      <c r="SVW11" s="110"/>
      <c r="SVX11" s="110"/>
      <c r="SVY11" s="110"/>
      <c r="SVZ11" s="110"/>
      <c r="SWA11" s="110"/>
      <c r="SWB11" s="110"/>
      <c r="SWC11" s="110"/>
      <c r="SWD11" s="110"/>
      <c r="SWE11" s="110"/>
      <c r="SWF11" s="110"/>
      <c r="SWG11" s="110"/>
      <c r="SWH11" s="110"/>
      <c r="SWI11" s="110"/>
      <c r="SWJ11" s="110"/>
      <c r="SWK11" s="110"/>
      <c r="SWL11" s="110"/>
      <c r="SWM11" s="110"/>
      <c r="SWN11" s="110"/>
      <c r="SWO11" s="110"/>
      <c r="SWP11" s="110"/>
      <c r="SWQ11" s="110"/>
      <c r="SWR11" s="110"/>
      <c r="SWS11" s="110"/>
      <c r="SWT11" s="110"/>
      <c r="SWU11" s="110"/>
      <c r="SWV11" s="110"/>
      <c r="SWW11" s="110"/>
      <c r="SWX11" s="110"/>
      <c r="SWY11" s="110"/>
      <c r="SWZ11" s="110"/>
      <c r="SXA11" s="110"/>
      <c r="SXB11" s="110"/>
      <c r="SXC11" s="110"/>
      <c r="SXD11" s="110"/>
      <c r="SXE11" s="110"/>
      <c r="SXF11" s="110"/>
      <c r="SXG11" s="110"/>
      <c r="SXH11" s="110"/>
      <c r="SXI11" s="110"/>
      <c r="SXJ11" s="110"/>
      <c r="SXK11" s="110"/>
      <c r="SXL11" s="110"/>
      <c r="SXM11" s="110"/>
      <c r="SXN11" s="110"/>
      <c r="SXO11" s="110"/>
      <c r="SXP11" s="110"/>
      <c r="SXQ11" s="110"/>
      <c r="SXR11" s="110"/>
      <c r="SXS11" s="110"/>
      <c r="SXT11" s="110"/>
      <c r="SXU11" s="110"/>
      <c r="SXV11" s="110"/>
      <c r="SXW11" s="110"/>
      <c r="SXX11" s="110"/>
      <c r="SXY11" s="110"/>
      <c r="SXZ11" s="110"/>
      <c r="SYA11" s="110"/>
      <c r="SYB11" s="110"/>
      <c r="SYC11" s="110"/>
      <c r="SYD11" s="110"/>
      <c r="SYE11" s="110"/>
      <c r="SYF11" s="110"/>
      <c r="SYG11" s="110"/>
      <c r="SYH11" s="110"/>
      <c r="SYI11" s="110"/>
      <c r="SYJ11" s="110"/>
      <c r="SYK11" s="110"/>
      <c r="SYL11" s="110"/>
      <c r="SYM11" s="110"/>
      <c r="SYN11" s="110"/>
      <c r="SYO11" s="110"/>
      <c r="SYP11" s="110"/>
      <c r="SYQ11" s="110"/>
      <c r="SYR11" s="110"/>
      <c r="SYS11" s="110"/>
      <c r="SYT11" s="110"/>
      <c r="SYU11" s="110"/>
      <c r="SYV11" s="110"/>
      <c r="SYW11" s="110"/>
      <c r="SYX11" s="110"/>
      <c r="SYY11" s="110"/>
      <c r="SYZ11" s="110"/>
      <c r="SZA11" s="110"/>
      <c r="SZB11" s="110"/>
      <c r="SZC11" s="110"/>
      <c r="SZD11" s="110"/>
      <c r="SZE11" s="110"/>
      <c r="SZF11" s="110"/>
      <c r="SZG11" s="110"/>
      <c r="SZH11" s="110"/>
      <c r="SZI11" s="110"/>
      <c r="SZJ11" s="110"/>
      <c r="SZK11" s="110"/>
      <c r="SZL11" s="110"/>
      <c r="SZM11" s="110"/>
      <c r="SZN11" s="110"/>
      <c r="SZO11" s="110"/>
      <c r="SZP11" s="110"/>
      <c r="SZQ11" s="110"/>
      <c r="SZR11" s="110"/>
      <c r="SZS11" s="110"/>
      <c r="SZT11" s="110"/>
      <c r="SZU11" s="110"/>
      <c r="SZV11" s="110"/>
      <c r="SZW11" s="110"/>
      <c r="SZX11" s="110"/>
      <c r="SZY11" s="110"/>
      <c r="SZZ11" s="110"/>
      <c r="TAA11" s="110"/>
      <c r="TAB11" s="110"/>
      <c r="TAC11" s="110"/>
      <c r="TAD11" s="110"/>
      <c r="TAE11" s="110"/>
      <c r="TAF11" s="110"/>
      <c r="TAG11" s="110"/>
      <c r="TAH11" s="110"/>
      <c r="TAI11" s="110"/>
      <c r="TAJ11" s="110"/>
      <c r="TAK11" s="110"/>
      <c r="TAL11" s="110"/>
      <c r="TAM11" s="110"/>
      <c r="TAN11" s="110"/>
      <c r="TAO11" s="110"/>
      <c r="TAP11" s="110"/>
      <c r="TAQ11" s="110"/>
      <c r="TAR11" s="110"/>
      <c r="TAS11" s="110"/>
      <c r="TAT11" s="110"/>
      <c r="TAU11" s="110"/>
      <c r="TAV11" s="110"/>
      <c r="TAW11" s="110"/>
      <c r="TAX11" s="110"/>
      <c r="TAY11" s="110"/>
      <c r="TAZ11" s="110"/>
      <c r="TBA11" s="110"/>
      <c r="TBB11" s="110"/>
      <c r="TBC11" s="110"/>
      <c r="TBD11" s="110"/>
      <c r="TBE11" s="110"/>
      <c r="TBF11" s="110"/>
      <c r="TBG11" s="110"/>
      <c r="TBH11" s="110"/>
      <c r="TBI11" s="110"/>
      <c r="TBJ11" s="110"/>
      <c r="TBK11" s="110"/>
      <c r="TBL11" s="110"/>
      <c r="TBM11" s="110"/>
      <c r="TBN11" s="110"/>
      <c r="TBO11" s="110"/>
      <c r="TBP11" s="110"/>
      <c r="TBQ11" s="110"/>
      <c r="TBR11" s="110"/>
      <c r="TBS11" s="110"/>
      <c r="TBT11" s="110"/>
      <c r="TBU11" s="110"/>
      <c r="TBV11" s="110"/>
      <c r="TBW11" s="110"/>
      <c r="TBX11" s="110"/>
      <c r="TBY11" s="110"/>
      <c r="TBZ11" s="110"/>
      <c r="TCA11" s="110"/>
      <c r="TCB11" s="110"/>
      <c r="TCC11" s="110"/>
      <c r="TCD11" s="110"/>
      <c r="TCE11" s="110"/>
      <c r="TCF11" s="110"/>
      <c r="TCG11" s="110"/>
      <c r="TCH11" s="110"/>
      <c r="TCI11" s="110"/>
      <c r="TCJ11" s="110"/>
      <c r="TCK11" s="110"/>
      <c r="TCL11" s="110"/>
      <c r="TCM11" s="110"/>
      <c r="TCN11" s="110"/>
      <c r="TCO11" s="110"/>
      <c r="TCP11" s="110"/>
      <c r="TCQ11" s="110"/>
      <c r="TCR11" s="110"/>
      <c r="TCS11" s="110"/>
      <c r="TCT11" s="110"/>
      <c r="TCU11" s="110"/>
      <c r="TCV11" s="110"/>
      <c r="TCW11" s="110"/>
      <c r="TCX11" s="110"/>
      <c r="TCY11" s="110"/>
      <c r="TCZ11" s="110"/>
      <c r="TDA11" s="110"/>
      <c r="TDB11" s="110"/>
      <c r="TDC11" s="110"/>
      <c r="TDD11" s="110"/>
      <c r="TDE11" s="110"/>
      <c r="TDF11" s="110"/>
      <c r="TDG11" s="110"/>
      <c r="TDH11" s="110"/>
      <c r="TDI11" s="110"/>
      <c r="TDJ11" s="110"/>
      <c r="TDK11" s="110"/>
      <c r="TDL11" s="110"/>
      <c r="TDM11" s="110"/>
      <c r="TDN11" s="110"/>
      <c r="TDO11" s="110"/>
      <c r="TDP11" s="110"/>
      <c r="TDQ11" s="110"/>
      <c r="TDR11" s="110"/>
      <c r="TDS11" s="110"/>
      <c r="TDT11" s="110"/>
      <c r="TDU11" s="110"/>
      <c r="TDV11" s="110"/>
      <c r="TDW11" s="110"/>
      <c r="TDX11" s="110"/>
      <c r="TDY11" s="110"/>
      <c r="TDZ11" s="110"/>
      <c r="TEA11" s="110"/>
      <c r="TEB11" s="110"/>
      <c r="TEC11" s="110"/>
      <c r="TED11" s="110"/>
      <c r="TEE11" s="110"/>
      <c r="TEF11" s="110"/>
      <c r="TEG11" s="110"/>
      <c r="TEH11" s="110"/>
      <c r="TEI11" s="110"/>
      <c r="TEJ11" s="110"/>
      <c r="TEK11" s="110"/>
      <c r="TEL11" s="110"/>
      <c r="TEM11" s="110"/>
      <c r="TEN11" s="110"/>
      <c r="TEO11" s="110"/>
      <c r="TEP11" s="110"/>
      <c r="TEQ11" s="110"/>
      <c r="TER11" s="110"/>
      <c r="TES11" s="110"/>
      <c r="TET11" s="110"/>
      <c r="TEU11" s="110"/>
      <c r="TEV11" s="110"/>
      <c r="TEW11" s="110"/>
      <c r="TEX11" s="110"/>
      <c r="TEY11" s="110"/>
      <c r="TEZ11" s="110"/>
      <c r="TFA11" s="110"/>
      <c r="TFB11" s="110"/>
      <c r="TFC11" s="110"/>
      <c r="TFD11" s="110"/>
      <c r="TFE11" s="110"/>
      <c r="TFF11" s="110"/>
      <c r="TFG11" s="110"/>
      <c r="TFH11" s="110"/>
      <c r="TFI11" s="110"/>
      <c r="TFJ11" s="110"/>
      <c r="TFK11" s="110"/>
      <c r="TFL11" s="110"/>
      <c r="TFM11" s="110"/>
      <c r="TFN11" s="110"/>
      <c r="TFO11" s="110"/>
      <c r="TFP11" s="110"/>
      <c r="TFQ11" s="110"/>
      <c r="TFR11" s="110"/>
      <c r="TFS11" s="110"/>
      <c r="TFT11" s="110"/>
      <c r="TFU11" s="110"/>
      <c r="TFV11" s="110"/>
      <c r="TFW11" s="110"/>
      <c r="TFX11" s="110"/>
      <c r="TFY11" s="110"/>
      <c r="TFZ11" s="110"/>
      <c r="TGA11" s="110"/>
      <c r="TGB11" s="110"/>
      <c r="TGC11" s="110"/>
      <c r="TGD11" s="110"/>
      <c r="TGE11" s="110"/>
      <c r="TGF11" s="110"/>
      <c r="TGG11" s="110"/>
      <c r="TGH11" s="110"/>
      <c r="TGI11" s="110"/>
      <c r="TGJ11" s="110"/>
      <c r="TGK11" s="110"/>
      <c r="TGL11" s="110"/>
      <c r="TGM11" s="110"/>
      <c r="TGN11" s="110"/>
      <c r="TGO11" s="110"/>
      <c r="TGP11" s="110"/>
      <c r="TGQ11" s="110"/>
      <c r="TGR11" s="110"/>
      <c r="TGS11" s="110"/>
      <c r="TGT11" s="110"/>
      <c r="TGU11" s="110"/>
      <c r="TGV11" s="110"/>
      <c r="TGW11" s="110"/>
      <c r="TGX11" s="110"/>
      <c r="TGY11" s="110"/>
      <c r="TGZ11" s="110"/>
      <c r="THA11" s="110"/>
      <c r="THB11" s="110"/>
      <c r="THC11" s="110"/>
      <c r="THD11" s="110"/>
      <c r="THE11" s="110"/>
      <c r="THF11" s="110"/>
      <c r="THG11" s="110"/>
      <c r="THH11" s="110"/>
      <c r="THI11" s="110"/>
      <c r="THJ11" s="110"/>
      <c r="THK11" s="110"/>
      <c r="THL11" s="110"/>
      <c r="THM11" s="110"/>
      <c r="THN11" s="110"/>
      <c r="THO11" s="110"/>
      <c r="THP11" s="110"/>
      <c r="THQ11" s="110"/>
      <c r="THR11" s="110"/>
      <c r="THS11" s="110"/>
      <c r="THT11" s="110"/>
      <c r="THU11" s="110"/>
      <c r="THV11" s="110"/>
      <c r="THW11" s="110"/>
      <c r="THX11" s="110"/>
      <c r="THY11" s="110"/>
      <c r="THZ11" s="110"/>
      <c r="TIA11" s="110"/>
      <c r="TIB11" s="110"/>
      <c r="TIC11" s="110"/>
      <c r="TID11" s="110"/>
      <c r="TIE11" s="110"/>
      <c r="TIF11" s="110"/>
      <c r="TIG11" s="110"/>
      <c r="TIH11" s="110"/>
      <c r="TII11" s="110"/>
      <c r="TIJ11" s="110"/>
      <c r="TIK11" s="110"/>
      <c r="TIL11" s="110"/>
      <c r="TIM11" s="110"/>
      <c r="TIN11" s="110"/>
      <c r="TIO11" s="110"/>
      <c r="TIP11" s="110"/>
      <c r="TIQ11" s="110"/>
      <c r="TIR11" s="110"/>
      <c r="TIS11" s="110"/>
      <c r="TIT11" s="110"/>
      <c r="TIU11" s="110"/>
      <c r="TIV11" s="110"/>
      <c r="TIW11" s="110"/>
      <c r="TIX11" s="110"/>
      <c r="TIY11" s="110"/>
      <c r="TIZ11" s="110"/>
      <c r="TJA11" s="110"/>
      <c r="TJB11" s="110"/>
      <c r="TJC11" s="110"/>
      <c r="TJD11" s="110"/>
      <c r="TJE11" s="110"/>
      <c r="TJF11" s="110"/>
      <c r="TJG11" s="110"/>
      <c r="TJH11" s="110"/>
      <c r="TJI11" s="110"/>
      <c r="TJJ11" s="110"/>
      <c r="TJK11" s="110"/>
      <c r="TJL11" s="110"/>
      <c r="TJM11" s="110"/>
      <c r="TJN11" s="110"/>
      <c r="TJO11" s="110"/>
      <c r="TJP11" s="110"/>
      <c r="TJQ11" s="110"/>
      <c r="TJR11" s="110"/>
      <c r="TJS11" s="110"/>
      <c r="TJT11" s="110"/>
      <c r="TJU11" s="110"/>
      <c r="TJV11" s="110"/>
      <c r="TJW11" s="110"/>
      <c r="TJX11" s="110"/>
      <c r="TJY11" s="110"/>
      <c r="TJZ11" s="110"/>
      <c r="TKA11" s="110"/>
      <c r="TKB11" s="110"/>
      <c r="TKC11" s="110"/>
      <c r="TKD11" s="110"/>
      <c r="TKE11" s="110"/>
      <c r="TKF11" s="110"/>
      <c r="TKG11" s="110"/>
      <c r="TKH11" s="110"/>
      <c r="TKI11" s="110"/>
      <c r="TKJ11" s="110"/>
      <c r="TKK11" s="110"/>
      <c r="TKL11" s="110"/>
      <c r="TKM11" s="110"/>
      <c r="TKN11" s="110"/>
      <c r="TKO11" s="110"/>
      <c r="TKP11" s="110"/>
      <c r="TKQ11" s="110"/>
      <c r="TKR11" s="110"/>
      <c r="TKS11" s="110"/>
      <c r="TKT11" s="110"/>
      <c r="TKU11" s="110"/>
      <c r="TKV11" s="110"/>
      <c r="TKW11" s="110"/>
      <c r="TKX11" s="110"/>
      <c r="TKY11" s="110"/>
      <c r="TKZ11" s="110"/>
      <c r="TLA11" s="110"/>
      <c r="TLB11" s="110"/>
      <c r="TLC11" s="110"/>
      <c r="TLD11" s="110"/>
      <c r="TLE11" s="110"/>
      <c r="TLF11" s="110"/>
      <c r="TLG11" s="110"/>
      <c r="TLH11" s="110"/>
      <c r="TLI11" s="110"/>
      <c r="TLJ11" s="110"/>
      <c r="TLK11" s="110"/>
      <c r="TLL11" s="110"/>
      <c r="TLM11" s="110"/>
      <c r="TLN11" s="110"/>
      <c r="TLO11" s="110"/>
      <c r="TLP11" s="110"/>
      <c r="TLQ11" s="110"/>
      <c r="TLR11" s="110"/>
      <c r="TLS11" s="110"/>
      <c r="TLT11" s="110"/>
      <c r="TLU11" s="110"/>
      <c r="TLV11" s="110"/>
      <c r="TLW11" s="110"/>
      <c r="TLX11" s="110"/>
      <c r="TLY11" s="110"/>
      <c r="TLZ11" s="110"/>
      <c r="TMA11" s="110"/>
      <c r="TMB11" s="110"/>
      <c r="TMC11" s="110"/>
      <c r="TMD11" s="110"/>
      <c r="TME11" s="110"/>
      <c r="TMF11" s="110"/>
      <c r="TMG11" s="110"/>
      <c r="TMH11" s="110"/>
      <c r="TMI11" s="110"/>
      <c r="TMJ11" s="110"/>
      <c r="TMK11" s="110"/>
      <c r="TML11" s="110"/>
      <c r="TMM11" s="110"/>
      <c r="TMN11" s="110"/>
      <c r="TMO11" s="110"/>
      <c r="TMP11" s="110"/>
      <c r="TMQ11" s="110"/>
      <c r="TMR11" s="110"/>
      <c r="TMS11" s="110"/>
      <c r="TMT11" s="110"/>
      <c r="TMU11" s="110"/>
      <c r="TMV11" s="110"/>
      <c r="TMW11" s="110"/>
      <c r="TMX11" s="110"/>
      <c r="TMY11" s="110"/>
      <c r="TMZ11" s="110"/>
      <c r="TNA11" s="110"/>
      <c r="TNB11" s="110"/>
      <c r="TNC11" s="110"/>
      <c r="TND11" s="110"/>
      <c r="TNE11" s="110"/>
      <c r="TNF11" s="110"/>
      <c r="TNG11" s="110"/>
      <c r="TNH11" s="110"/>
      <c r="TNI11" s="110"/>
      <c r="TNJ11" s="110"/>
      <c r="TNK11" s="110"/>
      <c r="TNL11" s="110"/>
      <c r="TNM11" s="110"/>
      <c r="TNN11" s="110"/>
      <c r="TNO11" s="110"/>
      <c r="TNP11" s="110"/>
      <c r="TNQ11" s="110"/>
      <c r="TNR11" s="110"/>
      <c r="TNS11" s="110"/>
      <c r="TNT11" s="110"/>
      <c r="TNU11" s="110"/>
      <c r="TNV11" s="110"/>
      <c r="TNW11" s="110"/>
      <c r="TNX11" s="110"/>
      <c r="TNY11" s="110"/>
      <c r="TNZ11" s="110"/>
      <c r="TOA11" s="110"/>
      <c r="TOB11" s="110"/>
      <c r="TOC11" s="110"/>
      <c r="TOD11" s="110"/>
      <c r="TOE11" s="110"/>
      <c r="TOF11" s="110"/>
      <c r="TOG11" s="110"/>
      <c r="TOH11" s="110"/>
      <c r="TOI11" s="110"/>
      <c r="TOJ11" s="110"/>
      <c r="TOK11" s="110"/>
      <c r="TOL11" s="110"/>
      <c r="TOM11" s="110"/>
      <c r="TON11" s="110"/>
      <c r="TOO11" s="110"/>
      <c r="TOP11" s="110"/>
      <c r="TOQ11" s="110"/>
      <c r="TOR11" s="110"/>
      <c r="TOS11" s="110"/>
      <c r="TOT11" s="110"/>
      <c r="TOU11" s="110"/>
      <c r="TOV11" s="110"/>
      <c r="TOW11" s="110"/>
      <c r="TOX11" s="110"/>
      <c r="TOY11" s="110"/>
      <c r="TOZ11" s="110"/>
      <c r="TPA11" s="110"/>
      <c r="TPB11" s="110"/>
      <c r="TPC11" s="110"/>
      <c r="TPD11" s="110"/>
      <c r="TPE11" s="110"/>
      <c r="TPF11" s="110"/>
      <c r="TPG11" s="110"/>
      <c r="TPH11" s="110"/>
      <c r="TPI11" s="110"/>
      <c r="TPJ11" s="110"/>
      <c r="TPK11" s="110"/>
      <c r="TPL11" s="110"/>
      <c r="TPM11" s="110"/>
      <c r="TPN11" s="110"/>
      <c r="TPO11" s="110"/>
      <c r="TPP11" s="110"/>
      <c r="TPQ11" s="110"/>
      <c r="TPR11" s="110"/>
      <c r="TPS11" s="110"/>
      <c r="TPT11" s="110"/>
      <c r="TPU11" s="110"/>
      <c r="TPV11" s="110"/>
      <c r="TPW11" s="110"/>
      <c r="TPX11" s="110"/>
      <c r="TPY11" s="110"/>
      <c r="TPZ11" s="110"/>
      <c r="TQA11" s="110"/>
      <c r="TQB11" s="110"/>
      <c r="TQC11" s="110"/>
      <c r="TQD11" s="110"/>
      <c r="TQE11" s="110"/>
      <c r="TQF11" s="110"/>
      <c r="TQG11" s="110"/>
      <c r="TQH11" s="110"/>
      <c r="TQI11" s="110"/>
      <c r="TQJ11" s="110"/>
      <c r="TQK11" s="110"/>
      <c r="TQL11" s="110"/>
      <c r="TQM11" s="110"/>
      <c r="TQN11" s="110"/>
      <c r="TQO11" s="110"/>
      <c r="TQP11" s="110"/>
      <c r="TQQ11" s="110"/>
      <c r="TQR11" s="110"/>
      <c r="TQS11" s="110"/>
      <c r="TQT11" s="110"/>
      <c r="TQU11" s="110"/>
      <c r="TQV11" s="110"/>
      <c r="TQW11" s="110"/>
      <c r="TQX11" s="110"/>
      <c r="TQY11" s="110"/>
      <c r="TQZ11" s="110"/>
      <c r="TRA11" s="110"/>
      <c r="TRB11" s="110"/>
      <c r="TRC11" s="110"/>
      <c r="TRD11" s="110"/>
      <c r="TRE11" s="110"/>
      <c r="TRF11" s="110"/>
      <c r="TRG11" s="110"/>
      <c r="TRH11" s="110"/>
      <c r="TRI11" s="110"/>
      <c r="TRJ11" s="110"/>
      <c r="TRK11" s="110"/>
      <c r="TRL11" s="110"/>
      <c r="TRM11" s="110"/>
      <c r="TRN11" s="110"/>
      <c r="TRO11" s="110"/>
      <c r="TRP11" s="110"/>
      <c r="TRQ11" s="110"/>
      <c r="TRR11" s="110"/>
      <c r="TRS11" s="110"/>
      <c r="TRT11" s="110"/>
      <c r="TRU11" s="110"/>
      <c r="TRV11" s="110"/>
      <c r="TRW11" s="110"/>
      <c r="TRX11" s="110"/>
      <c r="TRY11" s="110"/>
      <c r="TRZ11" s="110"/>
      <c r="TSA11" s="110"/>
      <c r="TSB11" s="110"/>
      <c r="TSC11" s="110"/>
      <c r="TSD11" s="110"/>
      <c r="TSE11" s="110"/>
      <c r="TSF11" s="110"/>
      <c r="TSG11" s="110"/>
      <c r="TSH11" s="110"/>
      <c r="TSI11" s="110"/>
      <c r="TSJ11" s="110"/>
      <c r="TSK11" s="110"/>
      <c r="TSL11" s="110"/>
      <c r="TSM11" s="110"/>
      <c r="TSN11" s="110"/>
      <c r="TSO11" s="110"/>
      <c r="TSP11" s="110"/>
      <c r="TSQ11" s="110"/>
      <c r="TSR11" s="110"/>
      <c r="TSS11" s="110"/>
      <c r="TST11" s="110"/>
      <c r="TSU11" s="110"/>
      <c r="TSV11" s="110"/>
      <c r="TSW11" s="110"/>
      <c r="TSX11" s="110"/>
      <c r="TSY11" s="110"/>
      <c r="TSZ11" s="110"/>
      <c r="TTA11" s="110"/>
      <c r="TTB11" s="110"/>
      <c r="TTC11" s="110"/>
      <c r="TTD11" s="110"/>
      <c r="TTE11" s="110"/>
      <c r="TTF11" s="110"/>
      <c r="TTG11" s="110"/>
      <c r="TTH11" s="110"/>
      <c r="TTI11" s="110"/>
      <c r="TTJ11" s="110"/>
      <c r="TTK11" s="110"/>
      <c r="TTL11" s="110"/>
      <c r="TTM11" s="110"/>
      <c r="TTN11" s="110"/>
      <c r="TTO11" s="110"/>
      <c r="TTP11" s="110"/>
      <c r="TTQ11" s="110"/>
      <c r="TTR11" s="110"/>
      <c r="TTS11" s="110"/>
      <c r="TTT11" s="110"/>
      <c r="TTU11" s="110"/>
      <c r="TTV11" s="110"/>
      <c r="TTW11" s="110"/>
      <c r="TTX11" s="110"/>
      <c r="TTY11" s="110"/>
      <c r="TTZ11" s="110"/>
      <c r="TUA11" s="110"/>
      <c r="TUB11" s="110"/>
      <c r="TUC11" s="110"/>
      <c r="TUD11" s="110"/>
      <c r="TUE11" s="110"/>
      <c r="TUF11" s="110"/>
      <c r="TUG11" s="110"/>
      <c r="TUH11" s="110"/>
      <c r="TUI11" s="110"/>
      <c r="TUJ11" s="110"/>
      <c r="TUK11" s="110"/>
      <c r="TUL11" s="110"/>
      <c r="TUM11" s="110"/>
      <c r="TUN11" s="110"/>
      <c r="TUO11" s="110"/>
      <c r="TUP11" s="110"/>
      <c r="TUQ11" s="110"/>
      <c r="TUR11" s="110"/>
      <c r="TUS11" s="110"/>
      <c r="TUT11" s="110"/>
      <c r="TUU11" s="110"/>
      <c r="TUV11" s="110"/>
      <c r="TUW11" s="110"/>
      <c r="TUX11" s="110"/>
      <c r="TUY11" s="110"/>
      <c r="TUZ11" s="110"/>
      <c r="TVA11" s="110"/>
      <c r="TVB11" s="110"/>
      <c r="TVC11" s="110"/>
      <c r="TVD11" s="110"/>
      <c r="TVE11" s="110"/>
      <c r="TVF11" s="110"/>
      <c r="TVG11" s="110"/>
      <c r="TVH11" s="110"/>
      <c r="TVI11" s="110"/>
      <c r="TVJ11" s="110"/>
      <c r="TVK11" s="110"/>
      <c r="TVL11" s="110"/>
      <c r="TVM11" s="110"/>
      <c r="TVN11" s="110"/>
      <c r="TVO11" s="110"/>
      <c r="TVP11" s="110"/>
      <c r="TVQ11" s="110"/>
      <c r="TVR11" s="110"/>
      <c r="TVS11" s="110"/>
      <c r="TVT11" s="110"/>
      <c r="TVU11" s="110"/>
      <c r="TVV11" s="110"/>
      <c r="TVW11" s="110"/>
      <c r="TVX11" s="110"/>
      <c r="TVY11" s="110"/>
      <c r="TVZ11" s="110"/>
      <c r="TWA11" s="110"/>
      <c r="TWB11" s="110"/>
      <c r="TWC11" s="110"/>
      <c r="TWD11" s="110"/>
      <c r="TWE11" s="110"/>
      <c r="TWF11" s="110"/>
      <c r="TWG11" s="110"/>
      <c r="TWH11" s="110"/>
      <c r="TWI11" s="110"/>
      <c r="TWJ11" s="110"/>
      <c r="TWK11" s="110"/>
      <c r="TWL11" s="110"/>
      <c r="TWM11" s="110"/>
      <c r="TWN11" s="110"/>
      <c r="TWO11" s="110"/>
      <c r="TWP11" s="110"/>
      <c r="TWQ11" s="110"/>
      <c r="TWR11" s="110"/>
      <c r="TWS11" s="110"/>
      <c r="TWT11" s="110"/>
      <c r="TWU11" s="110"/>
      <c r="TWV11" s="110"/>
      <c r="TWW11" s="110"/>
      <c r="TWX11" s="110"/>
      <c r="TWY11" s="110"/>
      <c r="TWZ11" s="110"/>
      <c r="TXA11" s="110"/>
      <c r="TXB11" s="110"/>
      <c r="TXC11" s="110"/>
      <c r="TXD11" s="110"/>
      <c r="TXE11" s="110"/>
      <c r="TXF11" s="110"/>
      <c r="TXG11" s="110"/>
      <c r="TXH11" s="110"/>
      <c r="TXI11" s="110"/>
      <c r="TXJ11" s="110"/>
      <c r="TXK11" s="110"/>
      <c r="TXL11" s="110"/>
      <c r="TXM11" s="110"/>
      <c r="TXN11" s="110"/>
      <c r="TXO11" s="110"/>
      <c r="TXP11" s="110"/>
      <c r="TXQ11" s="110"/>
      <c r="TXR11" s="110"/>
      <c r="TXS11" s="110"/>
      <c r="TXT11" s="110"/>
      <c r="TXU11" s="110"/>
      <c r="TXV11" s="110"/>
      <c r="TXW11" s="110"/>
      <c r="TXX11" s="110"/>
      <c r="TXY11" s="110"/>
      <c r="TXZ11" s="110"/>
      <c r="TYA11" s="110"/>
      <c r="TYB11" s="110"/>
      <c r="TYC11" s="110"/>
      <c r="TYD11" s="110"/>
      <c r="TYE11" s="110"/>
      <c r="TYF11" s="110"/>
      <c r="TYG11" s="110"/>
      <c r="TYH11" s="110"/>
      <c r="TYI11" s="110"/>
      <c r="TYJ11" s="110"/>
      <c r="TYK11" s="110"/>
      <c r="TYL11" s="110"/>
      <c r="TYM11" s="110"/>
      <c r="TYN11" s="110"/>
      <c r="TYO11" s="110"/>
      <c r="TYP11" s="110"/>
      <c r="TYQ11" s="110"/>
      <c r="TYR11" s="110"/>
      <c r="TYS11" s="110"/>
      <c r="TYT11" s="110"/>
      <c r="TYU11" s="110"/>
      <c r="TYV11" s="110"/>
      <c r="TYW11" s="110"/>
      <c r="TYX11" s="110"/>
      <c r="TYY11" s="110"/>
      <c r="TYZ11" s="110"/>
      <c r="TZA11" s="110"/>
      <c r="TZB11" s="110"/>
      <c r="TZC11" s="110"/>
      <c r="TZD11" s="110"/>
      <c r="TZE11" s="110"/>
      <c r="TZF11" s="110"/>
      <c r="TZG11" s="110"/>
      <c r="TZH11" s="110"/>
      <c r="TZI11" s="110"/>
      <c r="TZJ11" s="110"/>
      <c r="TZK11" s="110"/>
      <c r="TZL11" s="110"/>
      <c r="TZM11" s="110"/>
      <c r="TZN11" s="110"/>
      <c r="TZO11" s="110"/>
      <c r="TZP11" s="110"/>
      <c r="TZQ11" s="110"/>
      <c r="TZR11" s="110"/>
      <c r="TZS11" s="110"/>
      <c r="TZT11" s="110"/>
      <c r="TZU11" s="110"/>
      <c r="TZV11" s="110"/>
      <c r="TZW11" s="110"/>
      <c r="TZX11" s="110"/>
      <c r="TZY11" s="110"/>
      <c r="TZZ11" s="110"/>
      <c r="UAA11" s="110"/>
      <c r="UAB11" s="110"/>
      <c r="UAC11" s="110"/>
      <c r="UAD11" s="110"/>
      <c r="UAE11" s="110"/>
      <c r="UAF11" s="110"/>
      <c r="UAG11" s="110"/>
      <c r="UAH11" s="110"/>
      <c r="UAI11" s="110"/>
      <c r="UAJ11" s="110"/>
      <c r="UAK11" s="110"/>
      <c r="UAL11" s="110"/>
      <c r="UAM11" s="110"/>
      <c r="UAN11" s="110"/>
      <c r="UAO11" s="110"/>
      <c r="UAP11" s="110"/>
      <c r="UAQ11" s="110"/>
      <c r="UAR11" s="110"/>
      <c r="UAS11" s="110"/>
      <c r="UAT11" s="110"/>
      <c r="UAU11" s="110"/>
      <c r="UAV11" s="110"/>
      <c r="UAW11" s="110"/>
      <c r="UAX11" s="110"/>
      <c r="UAY11" s="110"/>
      <c r="UAZ11" s="110"/>
      <c r="UBA11" s="110"/>
      <c r="UBB11" s="110"/>
      <c r="UBC11" s="110"/>
      <c r="UBD11" s="110"/>
      <c r="UBE11" s="110"/>
      <c r="UBF11" s="110"/>
      <c r="UBG11" s="110"/>
      <c r="UBH11" s="110"/>
      <c r="UBI11" s="110"/>
      <c r="UBJ11" s="110"/>
      <c r="UBK11" s="110"/>
      <c r="UBL11" s="110"/>
      <c r="UBM11" s="110"/>
      <c r="UBN11" s="110"/>
      <c r="UBO11" s="110"/>
      <c r="UBP11" s="110"/>
      <c r="UBQ11" s="110"/>
      <c r="UBR11" s="110"/>
      <c r="UBS11" s="110"/>
      <c r="UBT11" s="110"/>
      <c r="UBU11" s="110"/>
      <c r="UBV11" s="110"/>
      <c r="UBW11" s="110"/>
      <c r="UBX11" s="110"/>
      <c r="UBY11" s="110"/>
      <c r="UBZ11" s="110"/>
      <c r="UCA11" s="110"/>
      <c r="UCB11" s="110"/>
      <c r="UCC11" s="110"/>
      <c r="UCD11" s="110"/>
      <c r="UCE11" s="110"/>
      <c r="UCF11" s="110"/>
      <c r="UCG11" s="110"/>
      <c r="UCH11" s="110"/>
      <c r="UCI11" s="110"/>
      <c r="UCJ11" s="110"/>
      <c r="UCK11" s="110"/>
      <c r="UCL11" s="110"/>
      <c r="UCM11" s="110"/>
      <c r="UCN11" s="110"/>
      <c r="UCO11" s="110"/>
      <c r="UCP11" s="110"/>
      <c r="UCQ11" s="110"/>
      <c r="UCR11" s="110"/>
      <c r="UCS11" s="110"/>
      <c r="UCT11" s="110"/>
      <c r="UCU11" s="110"/>
      <c r="UCV11" s="110"/>
      <c r="UCW11" s="110"/>
      <c r="UCX11" s="110"/>
      <c r="UCY11" s="110"/>
      <c r="UCZ11" s="110"/>
      <c r="UDA11" s="110"/>
      <c r="UDB11" s="110"/>
      <c r="UDC11" s="110"/>
      <c r="UDD11" s="110"/>
      <c r="UDE11" s="110"/>
      <c r="UDF11" s="110"/>
      <c r="UDG11" s="110"/>
      <c r="UDH11" s="110"/>
      <c r="UDI11" s="110"/>
      <c r="UDJ11" s="110"/>
      <c r="UDK11" s="110"/>
      <c r="UDL11" s="110"/>
      <c r="UDM11" s="110"/>
      <c r="UDN11" s="110"/>
      <c r="UDO11" s="110"/>
      <c r="UDP11" s="110"/>
      <c r="UDQ11" s="110"/>
      <c r="UDR11" s="110"/>
      <c r="UDS11" s="110"/>
      <c r="UDT11" s="110"/>
      <c r="UDU11" s="110"/>
      <c r="UDV11" s="110"/>
      <c r="UDW11" s="110"/>
      <c r="UDX11" s="110"/>
      <c r="UDY11" s="110"/>
      <c r="UDZ11" s="110"/>
      <c r="UEA11" s="110"/>
      <c r="UEB11" s="110"/>
      <c r="UEC11" s="110"/>
      <c r="UED11" s="110"/>
      <c r="UEE11" s="110"/>
      <c r="UEF11" s="110"/>
      <c r="UEG11" s="110"/>
      <c r="UEH11" s="110"/>
      <c r="UEI11" s="110"/>
      <c r="UEJ11" s="110"/>
      <c r="UEK11" s="110"/>
      <c r="UEL11" s="110"/>
      <c r="UEM11" s="110"/>
      <c r="UEN11" s="110"/>
      <c r="UEO11" s="110"/>
      <c r="UEP11" s="110"/>
      <c r="UEQ11" s="110"/>
      <c r="UER11" s="110"/>
      <c r="UES11" s="110"/>
      <c r="UET11" s="110"/>
      <c r="UEU11" s="110"/>
      <c r="UEV11" s="110"/>
      <c r="UEW11" s="110"/>
      <c r="UEX11" s="110"/>
      <c r="UEY11" s="110"/>
      <c r="UEZ11" s="110"/>
      <c r="UFA11" s="110"/>
      <c r="UFB11" s="110"/>
      <c r="UFC11" s="110"/>
      <c r="UFD11" s="110"/>
      <c r="UFE11" s="110"/>
      <c r="UFF11" s="110"/>
      <c r="UFG11" s="110"/>
      <c r="UFH11" s="110"/>
      <c r="UFI11" s="110"/>
      <c r="UFJ11" s="110"/>
      <c r="UFK11" s="110"/>
      <c r="UFL11" s="110"/>
      <c r="UFM11" s="110"/>
      <c r="UFN11" s="110"/>
      <c r="UFO11" s="110"/>
      <c r="UFP11" s="110"/>
      <c r="UFQ11" s="110"/>
      <c r="UFR11" s="110"/>
      <c r="UFS11" s="110"/>
      <c r="UFT11" s="110"/>
      <c r="UFU11" s="110"/>
      <c r="UFV11" s="110"/>
      <c r="UFW11" s="110"/>
      <c r="UFX11" s="110"/>
      <c r="UFY11" s="110"/>
      <c r="UFZ11" s="110"/>
      <c r="UGA11" s="110"/>
      <c r="UGB11" s="110"/>
      <c r="UGC11" s="110"/>
      <c r="UGD11" s="110"/>
      <c r="UGE11" s="110"/>
      <c r="UGF11" s="110"/>
      <c r="UGG11" s="110"/>
      <c r="UGH11" s="110"/>
      <c r="UGI11" s="110"/>
      <c r="UGJ11" s="110"/>
      <c r="UGK11" s="110"/>
      <c r="UGL11" s="110"/>
      <c r="UGM11" s="110"/>
      <c r="UGN11" s="110"/>
      <c r="UGO11" s="110"/>
      <c r="UGP11" s="110"/>
      <c r="UGQ11" s="110"/>
      <c r="UGR11" s="110"/>
      <c r="UGS11" s="110"/>
      <c r="UGT11" s="110"/>
      <c r="UGU11" s="110"/>
      <c r="UGV11" s="110"/>
      <c r="UGW11" s="110"/>
      <c r="UGX11" s="110"/>
      <c r="UGY11" s="110"/>
      <c r="UGZ11" s="110"/>
      <c r="UHA11" s="110"/>
      <c r="UHB11" s="110"/>
      <c r="UHC11" s="110"/>
      <c r="UHD11" s="110"/>
      <c r="UHE11" s="110"/>
      <c r="UHF11" s="110"/>
      <c r="UHG11" s="110"/>
      <c r="UHH11" s="110"/>
      <c r="UHI11" s="110"/>
      <c r="UHJ11" s="110"/>
      <c r="UHK11" s="110"/>
      <c r="UHL11" s="110"/>
      <c r="UHM11" s="110"/>
      <c r="UHN11" s="110"/>
      <c r="UHO11" s="110"/>
      <c r="UHP11" s="110"/>
      <c r="UHQ11" s="110"/>
      <c r="UHR11" s="110"/>
      <c r="UHS11" s="110"/>
      <c r="UHT11" s="110"/>
      <c r="UHU11" s="110"/>
      <c r="UHV11" s="110"/>
      <c r="UHW11" s="110"/>
      <c r="UHX11" s="110"/>
      <c r="UHY11" s="110"/>
      <c r="UHZ11" s="110"/>
      <c r="UIA11" s="110"/>
      <c r="UIB11" s="110"/>
      <c r="UIC11" s="110"/>
      <c r="UID11" s="110"/>
      <c r="UIE11" s="110"/>
      <c r="UIF11" s="110"/>
      <c r="UIG11" s="110"/>
      <c r="UIH11" s="110"/>
      <c r="UII11" s="110"/>
      <c r="UIJ11" s="110"/>
      <c r="UIK11" s="110"/>
      <c r="UIL11" s="110"/>
      <c r="UIM11" s="110"/>
      <c r="UIN11" s="110"/>
      <c r="UIO11" s="110"/>
      <c r="UIP11" s="110"/>
      <c r="UIQ11" s="110"/>
      <c r="UIR11" s="110"/>
      <c r="UIS11" s="110"/>
      <c r="UIT11" s="110"/>
      <c r="UIU11" s="110"/>
      <c r="UIV11" s="110"/>
      <c r="UIW11" s="110"/>
      <c r="UIX11" s="110"/>
      <c r="UIY11" s="110"/>
      <c r="UIZ11" s="110"/>
      <c r="UJA11" s="110"/>
      <c r="UJB11" s="110"/>
      <c r="UJC11" s="110"/>
      <c r="UJD11" s="110"/>
      <c r="UJE11" s="110"/>
      <c r="UJF11" s="110"/>
      <c r="UJG11" s="110"/>
      <c r="UJH11" s="110"/>
      <c r="UJI11" s="110"/>
      <c r="UJJ11" s="110"/>
      <c r="UJK11" s="110"/>
      <c r="UJL11" s="110"/>
      <c r="UJM11" s="110"/>
      <c r="UJN11" s="110"/>
      <c r="UJO11" s="110"/>
      <c r="UJP11" s="110"/>
      <c r="UJQ11" s="110"/>
      <c r="UJR11" s="110"/>
      <c r="UJS11" s="110"/>
      <c r="UJT11" s="110"/>
      <c r="UJU11" s="110"/>
      <c r="UJV11" s="110"/>
      <c r="UJW11" s="110"/>
      <c r="UJX11" s="110"/>
      <c r="UJY11" s="110"/>
      <c r="UJZ11" s="110"/>
      <c r="UKA11" s="110"/>
      <c r="UKB11" s="110"/>
      <c r="UKC11" s="110"/>
      <c r="UKD11" s="110"/>
      <c r="UKE11" s="110"/>
      <c r="UKF11" s="110"/>
      <c r="UKG11" s="110"/>
      <c r="UKH11" s="110"/>
      <c r="UKI11" s="110"/>
      <c r="UKJ11" s="110"/>
      <c r="UKK11" s="110"/>
      <c r="UKL11" s="110"/>
      <c r="UKM11" s="110"/>
      <c r="UKN11" s="110"/>
      <c r="UKO11" s="110"/>
      <c r="UKP11" s="110"/>
      <c r="UKQ11" s="110"/>
      <c r="UKR11" s="110"/>
      <c r="UKS11" s="110"/>
      <c r="UKT11" s="110"/>
      <c r="UKU11" s="110"/>
      <c r="UKV11" s="110"/>
      <c r="UKW11" s="110"/>
      <c r="UKX11" s="110"/>
      <c r="UKY11" s="110"/>
      <c r="UKZ11" s="110"/>
      <c r="ULA11" s="110"/>
      <c r="ULB11" s="110"/>
      <c r="ULC11" s="110"/>
      <c r="ULD11" s="110"/>
      <c r="ULE11" s="110"/>
      <c r="ULF11" s="110"/>
      <c r="ULG11" s="110"/>
      <c r="ULH11" s="110"/>
      <c r="ULI11" s="110"/>
      <c r="ULJ11" s="110"/>
      <c r="ULK11" s="110"/>
      <c r="ULL11" s="110"/>
      <c r="ULM11" s="110"/>
      <c r="ULN11" s="110"/>
      <c r="ULO11" s="110"/>
      <c r="ULP11" s="110"/>
      <c r="ULQ11" s="110"/>
      <c r="ULR11" s="110"/>
      <c r="ULS11" s="110"/>
      <c r="ULT11" s="110"/>
      <c r="ULU11" s="110"/>
      <c r="ULV11" s="110"/>
      <c r="ULW11" s="110"/>
      <c r="ULX11" s="110"/>
      <c r="ULY11" s="110"/>
      <c r="ULZ11" s="110"/>
      <c r="UMA11" s="110"/>
      <c r="UMB11" s="110"/>
      <c r="UMC11" s="110"/>
      <c r="UMD11" s="110"/>
      <c r="UME11" s="110"/>
      <c r="UMF11" s="110"/>
      <c r="UMG11" s="110"/>
      <c r="UMH11" s="110"/>
      <c r="UMI11" s="110"/>
      <c r="UMJ11" s="110"/>
      <c r="UMK11" s="110"/>
      <c r="UML11" s="110"/>
      <c r="UMM11" s="110"/>
      <c r="UMN11" s="110"/>
      <c r="UMO11" s="110"/>
      <c r="UMP11" s="110"/>
      <c r="UMQ11" s="110"/>
      <c r="UMR11" s="110"/>
      <c r="UMS11" s="110"/>
      <c r="UMT11" s="110"/>
      <c r="UMU11" s="110"/>
      <c r="UMV11" s="110"/>
      <c r="UMW11" s="110"/>
      <c r="UMX11" s="110"/>
      <c r="UMY11" s="110"/>
      <c r="UMZ11" s="110"/>
      <c r="UNA11" s="110"/>
      <c r="UNB11" s="110"/>
      <c r="UNC11" s="110"/>
      <c r="UND11" s="110"/>
      <c r="UNE11" s="110"/>
      <c r="UNF11" s="110"/>
      <c r="UNG11" s="110"/>
      <c r="UNH11" s="110"/>
      <c r="UNI11" s="110"/>
      <c r="UNJ11" s="110"/>
      <c r="UNK11" s="110"/>
      <c r="UNL11" s="110"/>
      <c r="UNM11" s="110"/>
      <c r="UNN11" s="110"/>
      <c r="UNO11" s="110"/>
      <c r="UNP11" s="110"/>
      <c r="UNQ11" s="110"/>
      <c r="UNR11" s="110"/>
      <c r="UNS11" s="110"/>
      <c r="UNT11" s="110"/>
      <c r="UNU11" s="110"/>
      <c r="UNV11" s="110"/>
      <c r="UNW11" s="110"/>
      <c r="UNX11" s="110"/>
      <c r="UNY11" s="110"/>
      <c r="UNZ11" s="110"/>
      <c r="UOA11" s="110"/>
      <c r="UOB11" s="110"/>
      <c r="UOC11" s="110"/>
      <c r="UOD11" s="110"/>
      <c r="UOE11" s="110"/>
      <c r="UOF11" s="110"/>
      <c r="UOG11" s="110"/>
      <c r="UOH11" s="110"/>
      <c r="UOI11" s="110"/>
      <c r="UOJ11" s="110"/>
      <c r="UOK11" s="110"/>
      <c r="UOL11" s="110"/>
      <c r="UOM11" s="110"/>
      <c r="UON11" s="110"/>
      <c r="UOO11" s="110"/>
      <c r="UOP11" s="110"/>
      <c r="UOQ11" s="110"/>
      <c r="UOR11" s="110"/>
      <c r="UOS11" s="110"/>
      <c r="UOT11" s="110"/>
      <c r="UOU11" s="110"/>
      <c r="UOV11" s="110"/>
      <c r="UOW11" s="110"/>
      <c r="UOX11" s="110"/>
      <c r="UOY11" s="110"/>
      <c r="UOZ11" s="110"/>
      <c r="UPA11" s="110"/>
      <c r="UPB11" s="110"/>
      <c r="UPC11" s="110"/>
      <c r="UPD11" s="110"/>
      <c r="UPE11" s="110"/>
      <c r="UPF11" s="110"/>
      <c r="UPG11" s="110"/>
      <c r="UPH11" s="110"/>
      <c r="UPI11" s="110"/>
      <c r="UPJ11" s="110"/>
      <c r="UPK11" s="110"/>
      <c r="UPL11" s="110"/>
      <c r="UPM11" s="110"/>
      <c r="UPN11" s="110"/>
      <c r="UPO11" s="110"/>
      <c r="UPP11" s="110"/>
      <c r="UPQ11" s="110"/>
      <c r="UPR11" s="110"/>
      <c r="UPS11" s="110"/>
      <c r="UPT11" s="110"/>
      <c r="UPU11" s="110"/>
      <c r="UPV11" s="110"/>
      <c r="UPW11" s="110"/>
      <c r="UPX11" s="110"/>
      <c r="UPY11" s="110"/>
      <c r="UPZ11" s="110"/>
      <c r="UQA11" s="110"/>
      <c r="UQB11" s="110"/>
      <c r="UQC11" s="110"/>
      <c r="UQD11" s="110"/>
      <c r="UQE11" s="110"/>
      <c r="UQF11" s="110"/>
      <c r="UQG11" s="110"/>
      <c r="UQH11" s="110"/>
      <c r="UQI11" s="110"/>
      <c r="UQJ11" s="110"/>
      <c r="UQK11" s="110"/>
      <c r="UQL11" s="110"/>
      <c r="UQM11" s="110"/>
      <c r="UQN11" s="110"/>
      <c r="UQO11" s="110"/>
      <c r="UQP11" s="110"/>
      <c r="UQQ11" s="110"/>
      <c r="UQR11" s="110"/>
      <c r="UQS11" s="110"/>
      <c r="UQT11" s="110"/>
      <c r="UQU11" s="110"/>
      <c r="UQV11" s="110"/>
      <c r="UQW11" s="110"/>
      <c r="UQX11" s="110"/>
      <c r="UQY11" s="110"/>
      <c r="UQZ11" s="110"/>
      <c r="URA11" s="110"/>
      <c r="URB11" s="110"/>
      <c r="URC11" s="110"/>
      <c r="URD11" s="110"/>
      <c r="URE11" s="110"/>
      <c r="URF11" s="110"/>
      <c r="URG11" s="110"/>
      <c r="URH11" s="110"/>
      <c r="URI11" s="110"/>
      <c r="URJ11" s="110"/>
      <c r="URK11" s="110"/>
      <c r="URL11" s="110"/>
      <c r="URM11" s="110"/>
      <c r="URN11" s="110"/>
      <c r="URO11" s="110"/>
      <c r="URP11" s="110"/>
      <c r="URQ11" s="110"/>
      <c r="URR11" s="110"/>
      <c r="URS11" s="110"/>
      <c r="URT11" s="110"/>
      <c r="URU11" s="110"/>
      <c r="URV11" s="110"/>
      <c r="URW11" s="110"/>
      <c r="URX11" s="110"/>
      <c r="URY11" s="110"/>
      <c r="URZ11" s="110"/>
      <c r="USA11" s="110"/>
      <c r="USB11" s="110"/>
      <c r="USC11" s="110"/>
      <c r="USD11" s="110"/>
      <c r="USE11" s="110"/>
      <c r="USF11" s="110"/>
      <c r="USG11" s="110"/>
      <c r="USH11" s="110"/>
      <c r="USI11" s="110"/>
      <c r="USJ11" s="110"/>
      <c r="USK11" s="110"/>
      <c r="USL11" s="110"/>
      <c r="USM11" s="110"/>
      <c r="USN11" s="110"/>
      <c r="USO11" s="110"/>
      <c r="USP11" s="110"/>
      <c r="USQ11" s="110"/>
      <c r="USR11" s="110"/>
      <c r="USS11" s="110"/>
      <c r="UST11" s="110"/>
      <c r="USU11" s="110"/>
      <c r="USV11" s="110"/>
      <c r="USW11" s="110"/>
      <c r="USX11" s="110"/>
      <c r="USY11" s="110"/>
      <c r="USZ11" s="110"/>
      <c r="UTA11" s="110"/>
      <c r="UTB11" s="110"/>
      <c r="UTC11" s="110"/>
      <c r="UTD11" s="110"/>
      <c r="UTE11" s="110"/>
      <c r="UTF11" s="110"/>
      <c r="UTG11" s="110"/>
      <c r="UTH11" s="110"/>
      <c r="UTI11" s="110"/>
      <c r="UTJ11" s="110"/>
      <c r="UTK11" s="110"/>
      <c r="UTL11" s="110"/>
      <c r="UTM11" s="110"/>
      <c r="UTN11" s="110"/>
      <c r="UTO11" s="110"/>
      <c r="UTP11" s="110"/>
      <c r="UTQ11" s="110"/>
      <c r="UTR11" s="110"/>
      <c r="UTS11" s="110"/>
      <c r="UTT11" s="110"/>
      <c r="UTU11" s="110"/>
      <c r="UTV11" s="110"/>
      <c r="UTW11" s="110"/>
      <c r="UTX11" s="110"/>
      <c r="UTY11" s="110"/>
      <c r="UTZ11" s="110"/>
      <c r="UUA11" s="110"/>
      <c r="UUB11" s="110"/>
      <c r="UUC11" s="110"/>
      <c r="UUD11" s="110"/>
      <c r="UUE11" s="110"/>
      <c r="UUF11" s="110"/>
      <c r="UUG11" s="110"/>
      <c r="UUH11" s="110"/>
      <c r="UUI11" s="110"/>
      <c r="UUJ11" s="110"/>
      <c r="UUK11" s="110"/>
      <c r="UUL11" s="110"/>
      <c r="UUM11" s="110"/>
      <c r="UUN11" s="110"/>
      <c r="UUO11" s="110"/>
      <c r="UUP11" s="110"/>
      <c r="UUQ11" s="110"/>
      <c r="UUR11" s="110"/>
      <c r="UUS11" s="110"/>
      <c r="UUT11" s="110"/>
      <c r="UUU11" s="110"/>
      <c r="UUV11" s="110"/>
      <c r="UUW11" s="110"/>
      <c r="UUX11" s="110"/>
      <c r="UUY11" s="110"/>
      <c r="UUZ11" s="110"/>
      <c r="UVA11" s="110"/>
      <c r="UVB11" s="110"/>
      <c r="UVC11" s="110"/>
      <c r="UVD11" s="110"/>
      <c r="UVE11" s="110"/>
      <c r="UVF11" s="110"/>
      <c r="UVG11" s="110"/>
      <c r="UVH11" s="110"/>
      <c r="UVI11" s="110"/>
      <c r="UVJ11" s="110"/>
      <c r="UVK11" s="110"/>
      <c r="UVL11" s="110"/>
      <c r="UVM11" s="110"/>
      <c r="UVN11" s="110"/>
      <c r="UVO11" s="110"/>
      <c r="UVP11" s="110"/>
      <c r="UVQ11" s="110"/>
      <c r="UVR11" s="110"/>
      <c r="UVS11" s="110"/>
      <c r="UVT11" s="110"/>
      <c r="UVU11" s="110"/>
      <c r="UVV11" s="110"/>
      <c r="UVW11" s="110"/>
      <c r="UVX11" s="110"/>
      <c r="UVY11" s="110"/>
      <c r="UVZ11" s="110"/>
      <c r="UWA11" s="110"/>
      <c r="UWB11" s="110"/>
      <c r="UWC11" s="110"/>
      <c r="UWD11" s="110"/>
      <c r="UWE11" s="110"/>
      <c r="UWF11" s="110"/>
      <c r="UWG11" s="110"/>
      <c r="UWH11" s="110"/>
      <c r="UWI11" s="110"/>
      <c r="UWJ11" s="110"/>
      <c r="UWK11" s="110"/>
      <c r="UWL11" s="110"/>
      <c r="UWM11" s="110"/>
      <c r="UWN11" s="110"/>
      <c r="UWO11" s="110"/>
      <c r="UWP11" s="110"/>
      <c r="UWQ11" s="110"/>
      <c r="UWR11" s="110"/>
      <c r="UWS11" s="110"/>
      <c r="UWT11" s="110"/>
      <c r="UWU11" s="110"/>
      <c r="UWV11" s="110"/>
      <c r="UWW11" s="110"/>
      <c r="UWX11" s="110"/>
      <c r="UWY11" s="110"/>
      <c r="UWZ11" s="110"/>
      <c r="UXA11" s="110"/>
      <c r="UXB11" s="110"/>
      <c r="UXC11" s="110"/>
      <c r="UXD11" s="110"/>
      <c r="UXE11" s="110"/>
      <c r="UXF11" s="110"/>
      <c r="UXG11" s="110"/>
      <c r="UXH11" s="110"/>
      <c r="UXI11" s="110"/>
      <c r="UXJ11" s="110"/>
      <c r="UXK11" s="110"/>
      <c r="UXL11" s="110"/>
      <c r="UXM11" s="110"/>
      <c r="UXN11" s="110"/>
      <c r="UXO11" s="110"/>
      <c r="UXP11" s="110"/>
      <c r="UXQ11" s="110"/>
      <c r="UXR11" s="110"/>
      <c r="UXS11" s="110"/>
      <c r="UXT11" s="110"/>
      <c r="UXU11" s="110"/>
      <c r="UXV11" s="110"/>
      <c r="UXW11" s="110"/>
      <c r="UXX11" s="110"/>
      <c r="UXY11" s="110"/>
      <c r="UXZ11" s="110"/>
      <c r="UYA11" s="110"/>
      <c r="UYB11" s="110"/>
      <c r="UYC11" s="110"/>
      <c r="UYD11" s="110"/>
      <c r="UYE11" s="110"/>
      <c r="UYF11" s="110"/>
      <c r="UYG11" s="110"/>
      <c r="UYH11" s="110"/>
      <c r="UYI11" s="110"/>
      <c r="UYJ11" s="110"/>
      <c r="UYK11" s="110"/>
      <c r="UYL11" s="110"/>
      <c r="UYM11" s="110"/>
      <c r="UYN11" s="110"/>
      <c r="UYO11" s="110"/>
      <c r="UYP11" s="110"/>
      <c r="UYQ11" s="110"/>
      <c r="UYR11" s="110"/>
      <c r="UYS11" s="110"/>
      <c r="UYT11" s="110"/>
      <c r="UYU11" s="110"/>
      <c r="UYV11" s="110"/>
      <c r="UYW11" s="110"/>
      <c r="UYX11" s="110"/>
      <c r="UYY11" s="110"/>
      <c r="UYZ11" s="110"/>
      <c r="UZA11" s="110"/>
      <c r="UZB11" s="110"/>
      <c r="UZC11" s="110"/>
      <c r="UZD11" s="110"/>
      <c r="UZE11" s="110"/>
      <c r="UZF11" s="110"/>
      <c r="UZG11" s="110"/>
      <c r="UZH11" s="110"/>
      <c r="UZI11" s="110"/>
      <c r="UZJ11" s="110"/>
      <c r="UZK11" s="110"/>
      <c r="UZL11" s="110"/>
      <c r="UZM11" s="110"/>
      <c r="UZN11" s="110"/>
      <c r="UZO11" s="110"/>
      <c r="UZP11" s="110"/>
      <c r="UZQ11" s="110"/>
      <c r="UZR11" s="110"/>
      <c r="UZS11" s="110"/>
      <c r="UZT11" s="110"/>
      <c r="UZU11" s="110"/>
      <c r="UZV11" s="110"/>
      <c r="UZW11" s="110"/>
      <c r="UZX11" s="110"/>
      <c r="UZY11" s="110"/>
      <c r="UZZ11" s="110"/>
      <c r="VAA11" s="110"/>
      <c r="VAB11" s="110"/>
      <c r="VAC11" s="110"/>
      <c r="VAD11" s="110"/>
      <c r="VAE11" s="110"/>
      <c r="VAF11" s="110"/>
      <c r="VAG11" s="110"/>
      <c r="VAH11" s="110"/>
      <c r="VAI11" s="110"/>
      <c r="VAJ11" s="110"/>
      <c r="VAK11" s="110"/>
      <c r="VAL11" s="110"/>
      <c r="VAM11" s="110"/>
      <c r="VAN11" s="110"/>
      <c r="VAO11" s="110"/>
      <c r="VAP11" s="110"/>
      <c r="VAQ11" s="110"/>
      <c r="VAR11" s="110"/>
      <c r="VAS11" s="110"/>
      <c r="VAT11" s="110"/>
      <c r="VAU11" s="110"/>
      <c r="VAV11" s="110"/>
      <c r="VAW11" s="110"/>
      <c r="VAX11" s="110"/>
      <c r="VAY11" s="110"/>
      <c r="VAZ11" s="110"/>
      <c r="VBA11" s="110"/>
      <c r="VBB11" s="110"/>
      <c r="VBC11" s="110"/>
      <c r="VBD11" s="110"/>
      <c r="VBE11" s="110"/>
      <c r="VBF11" s="110"/>
      <c r="VBG11" s="110"/>
      <c r="VBH11" s="110"/>
      <c r="VBI11" s="110"/>
      <c r="VBJ11" s="110"/>
      <c r="VBK11" s="110"/>
      <c r="VBL11" s="110"/>
      <c r="VBM11" s="110"/>
      <c r="VBN11" s="110"/>
      <c r="VBO11" s="110"/>
      <c r="VBP11" s="110"/>
      <c r="VBQ11" s="110"/>
      <c r="VBR11" s="110"/>
      <c r="VBS11" s="110"/>
      <c r="VBT11" s="110"/>
      <c r="VBU11" s="110"/>
      <c r="VBV11" s="110"/>
      <c r="VBW11" s="110"/>
      <c r="VBX11" s="110"/>
      <c r="VBY11" s="110"/>
      <c r="VBZ11" s="110"/>
      <c r="VCA11" s="110"/>
      <c r="VCB11" s="110"/>
      <c r="VCC11" s="110"/>
      <c r="VCD11" s="110"/>
      <c r="VCE11" s="110"/>
      <c r="VCF11" s="110"/>
      <c r="VCG11" s="110"/>
      <c r="VCH11" s="110"/>
      <c r="VCI11" s="110"/>
      <c r="VCJ11" s="110"/>
      <c r="VCK11" s="110"/>
      <c r="VCL11" s="110"/>
      <c r="VCM11" s="110"/>
      <c r="VCN11" s="110"/>
      <c r="VCO11" s="110"/>
      <c r="VCP11" s="110"/>
      <c r="VCQ11" s="110"/>
      <c r="VCR11" s="110"/>
      <c r="VCS11" s="110"/>
      <c r="VCT11" s="110"/>
      <c r="VCU11" s="110"/>
      <c r="VCV11" s="110"/>
      <c r="VCW11" s="110"/>
      <c r="VCX11" s="110"/>
      <c r="VCY11" s="110"/>
      <c r="VCZ11" s="110"/>
      <c r="VDA11" s="110"/>
      <c r="VDB11" s="110"/>
      <c r="VDC11" s="110"/>
      <c r="VDD11" s="110"/>
      <c r="VDE11" s="110"/>
      <c r="VDF11" s="110"/>
      <c r="VDG11" s="110"/>
      <c r="VDH11" s="110"/>
      <c r="VDI11" s="110"/>
      <c r="VDJ11" s="110"/>
      <c r="VDK11" s="110"/>
      <c r="VDL11" s="110"/>
      <c r="VDM11" s="110"/>
      <c r="VDN11" s="110"/>
      <c r="VDO11" s="110"/>
      <c r="VDP11" s="110"/>
      <c r="VDQ11" s="110"/>
      <c r="VDR11" s="110"/>
      <c r="VDS11" s="110"/>
      <c r="VDT11" s="110"/>
      <c r="VDU11" s="110"/>
      <c r="VDV11" s="110"/>
      <c r="VDW11" s="110"/>
      <c r="VDX11" s="110"/>
      <c r="VDY11" s="110"/>
      <c r="VDZ11" s="110"/>
      <c r="VEA11" s="110"/>
      <c r="VEB11" s="110"/>
      <c r="VEC11" s="110"/>
      <c r="VED11" s="110"/>
      <c r="VEE11" s="110"/>
      <c r="VEF11" s="110"/>
      <c r="VEG11" s="110"/>
      <c r="VEH11" s="110"/>
      <c r="VEI11" s="110"/>
      <c r="VEJ11" s="110"/>
      <c r="VEK11" s="110"/>
      <c r="VEL11" s="110"/>
      <c r="VEM11" s="110"/>
      <c r="VEN11" s="110"/>
      <c r="VEO11" s="110"/>
      <c r="VEP11" s="110"/>
      <c r="VEQ11" s="110"/>
      <c r="VER11" s="110"/>
      <c r="VES11" s="110"/>
      <c r="VET11" s="110"/>
      <c r="VEU11" s="110"/>
      <c r="VEV11" s="110"/>
      <c r="VEW11" s="110"/>
      <c r="VEX11" s="110"/>
      <c r="VEY11" s="110"/>
      <c r="VEZ11" s="110"/>
      <c r="VFA11" s="110"/>
      <c r="VFB11" s="110"/>
      <c r="VFC11" s="110"/>
      <c r="VFD11" s="110"/>
      <c r="VFE11" s="110"/>
      <c r="VFF11" s="110"/>
      <c r="VFG11" s="110"/>
      <c r="VFH11" s="110"/>
      <c r="VFI11" s="110"/>
      <c r="VFJ11" s="110"/>
      <c r="VFK11" s="110"/>
      <c r="VFL11" s="110"/>
      <c r="VFM11" s="110"/>
      <c r="VFN11" s="110"/>
      <c r="VFO11" s="110"/>
      <c r="VFP11" s="110"/>
      <c r="VFQ11" s="110"/>
      <c r="VFR11" s="110"/>
      <c r="VFS11" s="110"/>
      <c r="VFT11" s="110"/>
      <c r="VFU11" s="110"/>
      <c r="VFV11" s="110"/>
      <c r="VFW11" s="110"/>
      <c r="VFX11" s="110"/>
      <c r="VFY11" s="110"/>
      <c r="VFZ11" s="110"/>
      <c r="VGA11" s="110"/>
      <c r="VGB11" s="110"/>
      <c r="VGC11" s="110"/>
      <c r="VGD11" s="110"/>
      <c r="VGE11" s="110"/>
      <c r="VGF11" s="110"/>
      <c r="VGG11" s="110"/>
      <c r="VGH11" s="110"/>
      <c r="VGI11" s="110"/>
      <c r="VGJ11" s="110"/>
      <c r="VGK11" s="110"/>
      <c r="VGL11" s="110"/>
      <c r="VGM11" s="110"/>
      <c r="VGN11" s="110"/>
      <c r="VGO11" s="110"/>
      <c r="VGP11" s="110"/>
      <c r="VGQ11" s="110"/>
      <c r="VGR11" s="110"/>
      <c r="VGS11" s="110"/>
      <c r="VGT11" s="110"/>
      <c r="VGU11" s="110"/>
      <c r="VGV11" s="110"/>
      <c r="VGW11" s="110"/>
      <c r="VGX11" s="110"/>
      <c r="VGY11" s="110"/>
      <c r="VGZ11" s="110"/>
      <c r="VHA11" s="110"/>
      <c r="VHB11" s="110"/>
      <c r="VHC11" s="110"/>
      <c r="VHD11" s="110"/>
      <c r="VHE11" s="110"/>
      <c r="VHF11" s="110"/>
      <c r="VHG11" s="110"/>
      <c r="VHH11" s="110"/>
      <c r="VHI11" s="110"/>
      <c r="VHJ11" s="110"/>
      <c r="VHK11" s="110"/>
      <c r="VHL11" s="110"/>
      <c r="VHM11" s="110"/>
      <c r="VHN11" s="110"/>
      <c r="VHO11" s="110"/>
      <c r="VHP11" s="110"/>
      <c r="VHQ11" s="110"/>
      <c r="VHR11" s="110"/>
      <c r="VHS11" s="110"/>
      <c r="VHT11" s="110"/>
      <c r="VHU11" s="110"/>
      <c r="VHV11" s="110"/>
      <c r="VHW11" s="110"/>
      <c r="VHX11" s="110"/>
      <c r="VHY11" s="110"/>
      <c r="VHZ11" s="110"/>
      <c r="VIA11" s="110"/>
      <c r="VIB11" s="110"/>
      <c r="VIC11" s="110"/>
      <c r="VID11" s="110"/>
      <c r="VIE11" s="110"/>
      <c r="VIF11" s="110"/>
      <c r="VIG11" s="110"/>
      <c r="VIH11" s="110"/>
      <c r="VII11" s="110"/>
      <c r="VIJ11" s="110"/>
      <c r="VIK11" s="110"/>
      <c r="VIL11" s="110"/>
      <c r="VIM11" s="110"/>
      <c r="VIN11" s="110"/>
      <c r="VIO11" s="110"/>
      <c r="VIP11" s="110"/>
      <c r="VIQ11" s="110"/>
      <c r="VIR11" s="110"/>
      <c r="VIS11" s="110"/>
      <c r="VIT11" s="110"/>
      <c r="VIU11" s="110"/>
      <c r="VIV11" s="110"/>
      <c r="VIW11" s="110"/>
      <c r="VIX11" s="110"/>
      <c r="VIY11" s="110"/>
      <c r="VIZ11" s="110"/>
      <c r="VJA11" s="110"/>
      <c r="VJB11" s="110"/>
      <c r="VJC11" s="110"/>
      <c r="VJD11" s="110"/>
      <c r="VJE11" s="110"/>
      <c r="VJF11" s="110"/>
      <c r="VJG11" s="110"/>
      <c r="VJH11" s="110"/>
      <c r="VJI11" s="110"/>
      <c r="VJJ11" s="110"/>
      <c r="VJK11" s="110"/>
      <c r="VJL11" s="110"/>
      <c r="VJM11" s="110"/>
      <c r="VJN11" s="110"/>
      <c r="VJO11" s="110"/>
      <c r="VJP11" s="110"/>
      <c r="VJQ11" s="110"/>
      <c r="VJR11" s="110"/>
      <c r="VJS11" s="110"/>
      <c r="VJT11" s="110"/>
      <c r="VJU11" s="110"/>
      <c r="VJV11" s="110"/>
      <c r="VJW11" s="110"/>
      <c r="VJX11" s="110"/>
      <c r="VJY11" s="110"/>
      <c r="VJZ11" s="110"/>
      <c r="VKA11" s="110"/>
      <c r="VKB11" s="110"/>
      <c r="VKC11" s="110"/>
      <c r="VKD11" s="110"/>
      <c r="VKE11" s="110"/>
      <c r="VKF11" s="110"/>
      <c r="VKG11" s="110"/>
      <c r="VKH11" s="110"/>
      <c r="VKI11" s="110"/>
      <c r="VKJ11" s="110"/>
      <c r="VKK11" s="110"/>
      <c r="VKL11" s="110"/>
      <c r="VKM11" s="110"/>
      <c r="VKN11" s="110"/>
      <c r="VKO11" s="110"/>
      <c r="VKP11" s="110"/>
      <c r="VKQ11" s="110"/>
      <c r="VKR11" s="110"/>
      <c r="VKS11" s="110"/>
      <c r="VKT11" s="110"/>
      <c r="VKU11" s="110"/>
      <c r="VKV11" s="110"/>
      <c r="VKW11" s="110"/>
      <c r="VKX11" s="110"/>
      <c r="VKY11" s="110"/>
      <c r="VKZ11" s="110"/>
      <c r="VLA11" s="110"/>
      <c r="VLB11" s="110"/>
      <c r="VLC11" s="110"/>
      <c r="VLD11" s="110"/>
      <c r="VLE11" s="110"/>
      <c r="VLF11" s="110"/>
      <c r="VLG11" s="110"/>
      <c r="VLH11" s="110"/>
      <c r="VLI11" s="110"/>
      <c r="VLJ11" s="110"/>
      <c r="VLK11" s="110"/>
      <c r="VLL11" s="110"/>
      <c r="VLM11" s="110"/>
      <c r="VLN11" s="110"/>
      <c r="VLO11" s="110"/>
      <c r="VLP11" s="110"/>
      <c r="VLQ11" s="110"/>
      <c r="VLR11" s="110"/>
      <c r="VLS11" s="110"/>
      <c r="VLT11" s="110"/>
      <c r="VLU11" s="110"/>
      <c r="VLV11" s="110"/>
      <c r="VLW11" s="110"/>
      <c r="VLX11" s="110"/>
      <c r="VLY11" s="110"/>
      <c r="VLZ11" s="110"/>
      <c r="VMA11" s="110"/>
      <c r="VMB11" s="110"/>
      <c r="VMC11" s="110"/>
      <c r="VMD11" s="110"/>
      <c r="VME11" s="110"/>
      <c r="VMF11" s="110"/>
      <c r="VMG11" s="110"/>
      <c r="VMH11" s="110"/>
      <c r="VMI11" s="110"/>
      <c r="VMJ11" s="110"/>
      <c r="VMK11" s="110"/>
      <c r="VML11" s="110"/>
      <c r="VMM11" s="110"/>
      <c r="VMN11" s="110"/>
      <c r="VMO11" s="110"/>
      <c r="VMP11" s="110"/>
      <c r="VMQ11" s="110"/>
      <c r="VMR11" s="110"/>
      <c r="VMS11" s="110"/>
      <c r="VMT11" s="110"/>
      <c r="VMU11" s="110"/>
      <c r="VMV11" s="110"/>
      <c r="VMW11" s="110"/>
      <c r="VMX11" s="110"/>
      <c r="VMY11" s="110"/>
      <c r="VMZ11" s="110"/>
      <c r="VNA11" s="110"/>
      <c r="VNB11" s="110"/>
      <c r="VNC11" s="110"/>
      <c r="VND11" s="110"/>
      <c r="VNE11" s="110"/>
      <c r="VNF11" s="110"/>
      <c r="VNG11" s="110"/>
      <c r="VNH11" s="110"/>
      <c r="VNI11" s="110"/>
      <c r="VNJ11" s="110"/>
      <c r="VNK11" s="110"/>
      <c r="VNL11" s="110"/>
      <c r="VNM11" s="110"/>
      <c r="VNN11" s="110"/>
      <c r="VNO11" s="110"/>
      <c r="VNP11" s="110"/>
      <c r="VNQ11" s="110"/>
      <c r="VNR11" s="110"/>
      <c r="VNS11" s="110"/>
      <c r="VNT11" s="110"/>
      <c r="VNU11" s="110"/>
      <c r="VNV11" s="110"/>
      <c r="VNW11" s="110"/>
      <c r="VNX11" s="110"/>
      <c r="VNY11" s="110"/>
      <c r="VNZ11" s="110"/>
      <c r="VOA11" s="110"/>
      <c r="VOB11" s="110"/>
      <c r="VOC11" s="110"/>
      <c r="VOD11" s="110"/>
      <c r="VOE11" s="110"/>
      <c r="VOF11" s="110"/>
      <c r="VOG11" s="110"/>
      <c r="VOH11" s="110"/>
      <c r="VOI11" s="110"/>
      <c r="VOJ11" s="110"/>
      <c r="VOK11" s="110"/>
      <c r="VOL11" s="110"/>
      <c r="VOM11" s="110"/>
      <c r="VON11" s="110"/>
      <c r="VOO11" s="110"/>
      <c r="VOP11" s="110"/>
      <c r="VOQ11" s="110"/>
      <c r="VOR11" s="110"/>
      <c r="VOS11" s="110"/>
      <c r="VOT11" s="110"/>
      <c r="VOU11" s="110"/>
      <c r="VOV11" s="110"/>
      <c r="VOW11" s="110"/>
      <c r="VOX11" s="110"/>
      <c r="VOY11" s="110"/>
      <c r="VOZ11" s="110"/>
      <c r="VPA11" s="110"/>
      <c r="VPB11" s="110"/>
      <c r="VPC11" s="110"/>
      <c r="VPD11" s="110"/>
      <c r="VPE11" s="110"/>
      <c r="VPF11" s="110"/>
      <c r="VPG11" s="110"/>
      <c r="VPH11" s="110"/>
      <c r="VPI11" s="110"/>
      <c r="VPJ11" s="110"/>
      <c r="VPK11" s="110"/>
      <c r="VPL11" s="110"/>
      <c r="VPM11" s="110"/>
      <c r="VPN11" s="110"/>
      <c r="VPO11" s="110"/>
      <c r="VPP11" s="110"/>
      <c r="VPQ11" s="110"/>
      <c r="VPR11" s="110"/>
      <c r="VPS11" s="110"/>
      <c r="VPT11" s="110"/>
      <c r="VPU11" s="110"/>
      <c r="VPV11" s="110"/>
      <c r="VPW11" s="110"/>
      <c r="VPX11" s="110"/>
      <c r="VPY11" s="110"/>
      <c r="VPZ11" s="110"/>
      <c r="VQA11" s="110"/>
      <c r="VQB11" s="110"/>
      <c r="VQC11" s="110"/>
      <c r="VQD11" s="110"/>
      <c r="VQE11" s="110"/>
      <c r="VQF11" s="110"/>
      <c r="VQG11" s="110"/>
      <c r="VQH11" s="110"/>
      <c r="VQI11" s="110"/>
      <c r="VQJ11" s="110"/>
      <c r="VQK11" s="110"/>
      <c r="VQL11" s="110"/>
      <c r="VQM11" s="110"/>
      <c r="VQN11" s="110"/>
      <c r="VQO11" s="110"/>
      <c r="VQP11" s="110"/>
      <c r="VQQ11" s="110"/>
      <c r="VQR11" s="110"/>
      <c r="VQS11" s="110"/>
      <c r="VQT11" s="110"/>
      <c r="VQU11" s="110"/>
      <c r="VQV11" s="110"/>
      <c r="VQW11" s="110"/>
      <c r="VQX11" s="110"/>
      <c r="VQY11" s="110"/>
      <c r="VQZ11" s="110"/>
      <c r="VRA11" s="110"/>
      <c r="VRB11" s="110"/>
      <c r="VRC11" s="110"/>
      <c r="VRD11" s="110"/>
      <c r="VRE11" s="110"/>
      <c r="VRF11" s="110"/>
      <c r="VRG11" s="110"/>
      <c r="VRH11" s="110"/>
      <c r="VRI11" s="110"/>
      <c r="VRJ11" s="110"/>
      <c r="VRK11" s="110"/>
      <c r="VRL11" s="110"/>
      <c r="VRM11" s="110"/>
      <c r="VRN11" s="110"/>
      <c r="VRO11" s="110"/>
      <c r="VRP11" s="110"/>
      <c r="VRQ11" s="110"/>
      <c r="VRR11" s="110"/>
      <c r="VRS11" s="110"/>
      <c r="VRT11" s="110"/>
      <c r="VRU11" s="110"/>
      <c r="VRV11" s="110"/>
      <c r="VRW11" s="110"/>
      <c r="VRX11" s="110"/>
      <c r="VRY11" s="110"/>
      <c r="VRZ11" s="110"/>
      <c r="VSA11" s="110"/>
      <c r="VSB11" s="110"/>
      <c r="VSC11" s="110"/>
      <c r="VSD11" s="110"/>
      <c r="VSE11" s="110"/>
      <c r="VSF11" s="110"/>
      <c r="VSG11" s="110"/>
      <c r="VSH11" s="110"/>
      <c r="VSI11" s="110"/>
      <c r="VSJ11" s="110"/>
      <c r="VSK11" s="110"/>
      <c r="VSL11" s="110"/>
      <c r="VSM11" s="110"/>
      <c r="VSN11" s="110"/>
      <c r="VSO11" s="110"/>
      <c r="VSP11" s="110"/>
      <c r="VSQ11" s="110"/>
      <c r="VSR11" s="110"/>
      <c r="VSS11" s="110"/>
      <c r="VST11" s="110"/>
      <c r="VSU11" s="110"/>
      <c r="VSV11" s="110"/>
      <c r="VSW11" s="110"/>
      <c r="VSX11" s="110"/>
      <c r="VSY11" s="110"/>
      <c r="VSZ11" s="110"/>
      <c r="VTA11" s="110"/>
      <c r="VTB11" s="110"/>
      <c r="VTC11" s="110"/>
      <c r="VTD11" s="110"/>
      <c r="VTE11" s="110"/>
      <c r="VTF11" s="110"/>
      <c r="VTG11" s="110"/>
      <c r="VTH11" s="110"/>
      <c r="VTI11" s="110"/>
      <c r="VTJ11" s="110"/>
      <c r="VTK11" s="110"/>
      <c r="VTL11" s="110"/>
      <c r="VTM11" s="110"/>
      <c r="VTN11" s="110"/>
      <c r="VTO11" s="110"/>
      <c r="VTP11" s="110"/>
      <c r="VTQ11" s="110"/>
      <c r="VTR11" s="110"/>
      <c r="VTS11" s="110"/>
      <c r="VTT11" s="110"/>
      <c r="VTU11" s="110"/>
      <c r="VTV11" s="110"/>
      <c r="VTW11" s="110"/>
      <c r="VTX11" s="110"/>
      <c r="VTY11" s="110"/>
      <c r="VTZ11" s="110"/>
      <c r="VUA11" s="110"/>
      <c r="VUB11" s="110"/>
      <c r="VUC11" s="110"/>
      <c r="VUD11" s="110"/>
      <c r="VUE11" s="110"/>
      <c r="VUF11" s="110"/>
      <c r="VUG11" s="110"/>
      <c r="VUH11" s="110"/>
      <c r="VUI11" s="110"/>
      <c r="VUJ11" s="110"/>
      <c r="VUK11" s="110"/>
      <c r="VUL11" s="110"/>
      <c r="VUM11" s="110"/>
      <c r="VUN11" s="110"/>
      <c r="VUO11" s="110"/>
      <c r="VUP11" s="110"/>
      <c r="VUQ11" s="110"/>
      <c r="VUR11" s="110"/>
      <c r="VUS11" s="110"/>
      <c r="VUT11" s="110"/>
      <c r="VUU11" s="110"/>
      <c r="VUV11" s="110"/>
      <c r="VUW11" s="110"/>
      <c r="VUX11" s="110"/>
      <c r="VUY11" s="110"/>
      <c r="VUZ11" s="110"/>
      <c r="VVA11" s="110"/>
      <c r="VVB11" s="110"/>
      <c r="VVC11" s="110"/>
      <c r="VVD11" s="110"/>
      <c r="VVE11" s="110"/>
      <c r="VVF11" s="110"/>
      <c r="VVG11" s="110"/>
      <c r="VVH11" s="110"/>
      <c r="VVI11" s="110"/>
      <c r="VVJ11" s="110"/>
      <c r="VVK11" s="110"/>
      <c r="VVL11" s="110"/>
      <c r="VVM11" s="110"/>
      <c r="VVN11" s="110"/>
      <c r="VVO11" s="110"/>
      <c r="VVP11" s="110"/>
      <c r="VVQ11" s="110"/>
      <c r="VVR11" s="110"/>
      <c r="VVS11" s="110"/>
      <c r="VVT11" s="110"/>
      <c r="VVU11" s="110"/>
      <c r="VVV11" s="110"/>
      <c r="VVW11" s="110"/>
      <c r="VVX11" s="110"/>
      <c r="VVY11" s="110"/>
      <c r="VVZ11" s="110"/>
      <c r="VWA11" s="110"/>
      <c r="VWB11" s="110"/>
      <c r="VWC11" s="110"/>
      <c r="VWD11" s="110"/>
      <c r="VWE11" s="110"/>
      <c r="VWF11" s="110"/>
      <c r="VWG11" s="110"/>
      <c r="VWH11" s="110"/>
      <c r="VWI11" s="110"/>
      <c r="VWJ11" s="110"/>
      <c r="VWK11" s="110"/>
      <c r="VWL11" s="110"/>
      <c r="VWM11" s="110"/>
      <c r="VWN11" s="110"/>
      <c r="VWO11" s="110"/>
      <c r="VWP11" s="110"/>
      <c r="VWQ11" s="110"/>
      <c r="VWR11" s="110"/>
      <c r="VWS11" s="110"/>
      <c r="VWT11" s="110"/>
      <c r="VWU11" s="110"/>
      <c r="VWV11" s="110"/>
      <c r="VWW11" s="110"/>
      <c r="VWX11" s="110"/>
      <c r="VWY11" s="110"/>
      <c r="VWZ11" s="110"/>
      <c r="VXA11" s="110"/>
      <c r="VXB11" s="110"/>
      <c r="VXC11" s="110"/>
      <c r="VXD11" s="110"/>
      <c r="VXE11" s="110"/>
      <c r="VXF11" s="110"/>
      <c r="VXG11" s="110"/>
      <c r="VXH11" s="110"/>
      <c r="VXI11" s="110"/>
      <c r="VXJ11" s="110"/>
      <c r="VXK11" s="110"/>
      <c r="VXL11" s="110"/>
      <c r="VXM11" s="110"/>
      <c r="VXN11" s="110"/>
      <c r="VXO11" s="110"/>
      <c r="VXP11" s="110"/>
      <c r="VXQ11" s="110"/>
      <c r="VXR11" s="110"/>
      <c r="VXS11" s="110"/>
      <c r="VXT11" s="110"/>
      <c r="VXU11" s="110"/>
      <c r="VXV11" s="110"/>
      <c r="VXW11" s="110"/>
      <c r="VXX11" s="110"/>
      <c r="VXY11" s="110"/>
      <c r="VXZ11" s="110"/>
      <c r="VYA11" s="110"/>
      <c r="VYB11" s="110"/>
      <c r="VYC11" s="110"/>
      <c r="VYD11" s="110"/>
      <c r="VYE11" s="110"/>
      <c r="VYF11" s="110"/>
      <c r="VYG11" s="110"/>
      <c r="VYH11" s="110"/>
      <c r="VYI11" s="110"/>
      <c r="VYJ11" s="110"/>
      <c r="VYK11" s="110"/>
      <c r="VYL11" s="110"/>
      <c r="VYM11" s="110"/>
      <c r="VYN11" s="110"/>
      <c r="VYO11" s="110"/>
      <c r="VYP11" s="110"/>
      <c r="VYQ11" s="110"/>
      <c r="VYR11" s="110"/>
      <c r="VYS11" s="110"/>
      <c r="VYT11" s="110"/>
      <c r="VYU11" s="110"/>
      <c r="VYV11" s="110"/>
      <c r="VYW11" s="110"/>
      <c r="VYX11" s="110"/>
      <c r="VYY11" s="110"/>
      <c r="VYZ11" s="110"/>
      <c r="VZA11" s="110"/>
      <c r="VZB11" s="110"/>
      <c r="VZC11" s="110"/>
      <c r="VZD11" s="110"/>
      <c r="VZE11" s="110"/>
      <c r="VZF11" s="110"/>
      <c r="VZG11" s="110"/>
      <c r="VZH11" s="110"/>
      <c r="VZI11" s="110"/>
      <c r="VZJ11" s="110"/>
      <c r="VZK11" s="110"/>
      <c r="VZL11" s="110"/>
      <c r="VZM11" s="110"/>
      <c r="VZN11" s="110"/>
      <c r="VZO11" s="110"/>
      <c r="VZP11" s="110"/>
      <c r="VZQ11" s="110"/>
      <c r="VZR11" s="110"/>
      <c r="VZS11" s="110"/>
      <c r="VZT11" s="110"/>
      <c r="VZU11" s="110"/>
      <c r="VZV11" s="110"/>
      <c r="VZW11" s="110"/>
      <c r="VZX11" s="110"/>
      <c r="VZY11" s="110"/>
      <c r="VZZ11" s="110"/>
      <c r="WAA11" s="110"/>
      <c r="WAB11" s="110"/>
      <c r="WAC11" s="110"/>
      <c r="WAD11" s="110"/>
      <c r="WAE11" s="110"/>
      <c r="WAF11" s="110"/>
      <c r="WAG11" s="110"/>
      <c r="WAH11" s="110"/>
      <c r="WAI11" s="110"/>
      <c r="WAJ11" s="110"/>
      <c r="WAK11" s="110"/>
      <c r="WAL11" s="110"/>
      <c r="WAM11" s="110"/>
      <c r="WAN11" s="110"/>
      <c r="WAO11" s="110"/>
      <c r="WAP11" s="110"/>
      <c r="WAQ11" s="110"/>
      <c r="WAR11" s="110"/>
      <c r="WAS11" s="110"/>
      <c r="WAT11" s="110"/>
      <c r="WAU11" s="110"/>
      <c r="WAV11" s="110"/>
      <c r="WAW11" s="110"/>
      <c r="WAX11" s="110"/>
      <c r="WAY11" s="110"/>
      <c r="WAZ11" s="110"/>
      <c r="WBA11" s="110"/>
      <c r="WBB11" s="110"/>
      <c r="WBC11" s="110"/>
      <c r="WBD11" s="110"/>
      <c r="WBE11" s="110"/>
      <c r="WBF11" s="110"/>
      <c r="WBG11" s="110"/>
      <c r="WBH11" s="110"/>
      <c r="WBI11" s="110"/>
      <c r="WBJ11" s="110"/>
      <c r="WBK11" s="110"/>
      <c r="WBL11" s="110"/>
      <c r="WBM11" s="110"/>
      <c r="WBN11" s="110"/>
      <c r="WBO11" s="110"/>
      <c r="WBP11" s="110"/>
      <c r="WBQ11" s="110"/>
      <c r="WBR11" s="110"/>
      <c r="WBS11" s="110"/>
      <c r="WBT11" s="110"/>
      <c r="WBU11" s="110"/>
      <c r="WBV11" s="110"/>
      <c r="WBW11" s="110"/>
      <c r="WBX11" s="110"/>
      <c r="WBY11" s="110"/>
      <c r="WBZ11" s="110"/>
      <c r="WCA11" s="110"/>
      <c r="WCB11" s="110"/>
      <c r="WCC11" s="110"/>
      <c r="WCD11" s="110"/>
      <c r="WCE11" s="110"/>
      <c r="WCF11" s="110"/>
      <c r="WCG11" s="110"/>
      <c r="WCH11" s="110"/>
      <c r="WCI11" s="110"/>
      <c r="WCJ11" s="110"/>
      <c r="WCK11" s="110"/>
      <c r="WCL11" s="110"/>
      <c r="WCM11" s="110"/>
      <c r="WCN11" s="110"/>
      <c r="WCO11" s="110"/>
      <c r="WCP11" s="110"/>
      <c r="WCQ11" s="110"/>
      <c r="WCR11" s="110"/>
      <c r="WCS11" s="110"/>
      <c r="WCT11" s="110"/>
      <c r="WCU11" s="110"/>
      <c r="WCV11" s="110"/>
      <c r="WCW11" s="110"/>
      <c r="WCX11" s="110"/>
      <c r="WCY11" s="110"/>
      <c r="WCZ11" s="110"/>
      <c r="WDA11" s="110"/>
      <c r="WDB11" s="110"/>
      <c r="WDC11" s="110"/>
      <c r="WDD11" s="110"/>
      <c r="WDE11" s="110"/>
      <c r="WDF11" s="110"/>
      <c r="WDG11" s="110"/>
      <c r="WDH11" s="110"/>
      <c r="WDI11" s="110"/>
      <c r="WDJ11" s="110"/>
      <c r="WDK11" s="110"/>
      <c r="WDL11" s="110"/>
      <c r="WDM11" s="110"/>
      <c r="WDN11" s="110"/>
      <c r="WDO11" s="110"/>
      <c r="WDP11" s="110"/>
      <c r="WDQ11" s="110"/>
      <c r="WDR11" s="110"/>
      <c r="WDS11" s="110"/>
      <c r="WDT11" s="110"/>
      <c r="WDU11" s="110"/>
      <c r="WDV11" s="110"/>
      <c r="WDW11" s="110"/>
      <c r="WDX11" s="110"/>
      <c r="WDY11" s="110"/>
      <c r="WDZ11" s="110"/>
      <c r="WEA11" s="110"/>
      <c r="WEB11" s="110"/>
      <c r="WEC11" s="110"/>
      <c r="WED11" s="110"/>
      <c r="WEE11" s="110"/>
      <c r="WEF11" s="110"/>
      <c r="WEG11" s="110"/>
      <c r="WEH11" s="110"/>
      <c r="WEI11" s="110"/>
      <c r="WEJ11" s="110"/>
      <c r="WEK11" s="110"/>
      <c r="WEL11" s="110"/>
      <c r="WEM11" s="110"/>
      <c r="WEN11" s="110"/>
      <c r="WEO11" s="110"/>
      <c r="WEP11" s="110"/>
      <c r="WEQ11" s="110"/>
      <c r="WER11" s="110"/>
      <c r="WES11" s="110"/>
      <c r="WET11" s="110"/>
      <c r="WEU11" s="110"/>
      <c r="WEV11" s="110"/>
      <c r="WEW11" s="110"/>
      <c r="WEX11" s="110"/>
      <c r="WEY11" s="110"/>
      <c r="WEZ11" s="110"/>
      <c r="WFA11" s="110"/>
      <c r="WFB11" s="110"/>
      <c r="WFC11" s="110"/>
      <c r="WFD11" s="110"/>
      <c r="WFE11" s="110"/>
      <c r="WFF11" s="110"/>
      <c r="WFG11" s="110"/>
      <c r="WFH11" s="110"/>
      <c r="WFI11" s="110"/>
      <c r="WFJ11" s="110"/>
      <c r="WFK11" s="110"/>
      <c r="WFL11" s="110"/>
      <c r="WFM11" s="110"/>
      <c r="WFN11" s="110"/>
      <c r="WFO11" s="110"/>
      <c r="WFP11" s="110"/>
      <c r="WFQ11" s="110"/>
      <c r="WFR11" s="110"/>
      <c r="WFS11" s="110"/>
      <c r="WFT11" s="110"/>
      <c r="WFU11" s="110"/>
      <c r="WFV11" s="110"/>
      <c r="WFW11" s="110"/>
      <c r="WFX11" s="110"/>
      <c r="WFY11" s="110"/>
      <c r="WFZ11" s="110"/>
      <c r="WGA11" s="110"/>
      <c r="WGB11" s="110"/>
      <c r="WGC11" s="110"/>
      <c r="WGD11" s="110"/>
      <c r="WGE11" s="110"/>
      <c r="WGF11" s="110"/>
      <c r="WGG11" s="110"/>
      <c r="WGH11" s="110"/>
      <c r="WGI11" s="110"/>
      <c r="WGJ11" s="110"/>
      <c r="WGK11" s="110"/>
      <c r="WGL11" s="110"/>
      <c r="WGM11" s="110"/>
      <c r="WGN11" s="110"/>
      <c r="WGO11" s="110"/>
      <c r="WGP11" s="110"/>
      <c r="WGQ11" s="110"/>
      <c r="WGR11" s="110"/>
      <c r="WGS11" s="110"/>
      <c r="WGT11" s="110"/>
      <c r="WGU11" s="110"/>
      <c r="WGV11" s="110"/>
      <c r="WGW11" s="110"/>
      <c r="WGX11" s="110"/>
      <c r="WGY11" s="110"/>
      <c r="WGZ11" s="110"/>
      <c r="WHA11" s="110"/>
      <c r="WHB11" s="110"/>
      <c r="WHC11" s="110"/>
      <c r="WHD11" s="110"/>
      <c r="WHE11" s="110"/>
      <c r="WHF11" s="110"/>
      <c r="WHG11" s="110"/>
      <c r="WHH11" s="110"/>
      <c r="WHI11" s="110"/>
      <c r="WHJ11" s="110"/>
      <c r="WHK11" s="110"/>
      <c r="WHL11" s="110"/>
      <c r="WHM11" s="110"/>
      <c r="WHN11" s="110"/>
      <c r="WHO11" s="110"/>
      <c r="WHP11" s="110"/>
      <c r="WHQ11" s="110"/>
      <c r="WHR11" s="110"/>
      <c r="WHS11" s="110"/>
      <c r="WHT11" s="110"/>
      <c r="WHU11" s="110"/>
      <c r="WHV11" s="110"/>
      <c r="WHW11" s="110"/>
      <c r="WHX11" s="110"/>
      <c r="WHY11" s="110"/>
      <c r="WHZ11" s="110"/>
      <c r="WIA11" s="110"/>
      <c r="WIB11" s="110"/>
      <c r="WIC11" s="110"/>
      <c r="WID11" s="110"/>
      <c r="WIE11" s="110"/>
      <c r="WIF11" s="110"/>
      <c r="WIG11" s="110"/>
      <c r="WIH11" s="110"/>
      <c r="WII11" s="110"/>
      <c r="WIJ11" s="110"/>
      <c r="WIK11" s="110"/>
      <c r="WIL11" s="110"/>
      <c r="WIM11" s="110"/>
      <c r="WIN11" s="110"/>
      <c r="WIO11" s="110"/>
      <c r="WIP11" s="110"/>
      <c r="WIQ11" s="110"/>
      <c r="WIR11" s="110"/>
      <c r="WIS11" s="110"/>
      <c r="WIT11" s="110"/>
      <c r="WIU11" s="110"/>
      <c r="WIV11" s="110"/>
      <c r="WIW11" s="110"/>
      <c r="WIX11" s="110"/>
      <c r="WIY11" s="110"/>
      <c r="WIZ11" s="110"/>
      <c r="WJA11" s="110"/>
      <c r="WJB11" s="110"/>
      <c r="WJC11" s="110"/>
      <c r="WJD11" s="110"/>
      <c r="WJE11" s="110"/>
      <c r="WJF11" s="110"/>
      <c r="WJG11" s="110"/>
      <c r="WJH11" s="110"/>
      <c r="WJI11" s="110"/>
      <c r="WJJ11" s="110"/>
      <c r="WJK11" s="110"/>
      <c r="WJL11" s="110"/>
      <c r="WJM11" s="110"/>
      <c r="WJN11" s="110"/>
      <c r="WJO11" s="110"/>
      <c r="WJP11" s="110"/>
      <c r="WJQ11" s="110"/>
      <c r="WJR11" s="110"/>
      <c r="WJS11" s="110"/>
      <c r="WJT11" s="110"/>
      <c r="WJU11" s="110"/>
      <c r="WJV11" s="110"/>
      <c r="WJW11" s="110"/>
      <c r="WJX11" s="110"/>
      <c r="WJY11" s="110"/>
      <c r="WJZ11" s="110"/>
      <c r="WKA11" s="110"/>
      <c r="WKB11" s="110"/>
      <c r="WKC11" s="110"/>
      <c r="WKD11" s="110"/>
      <c r="WKE11" s="110"/>
      <c r="WKF11" s="110"/>
      <c r="WKG11" s="110"/>
      <c r="WKH11" s="110"/>
      <c r="WKI11" s="110"/>
      <c r="WKJ11" s="110"/>
      <c r="WKK11" s="110"/>
      <c r="WKL11" s="110"/>
      <c r="WKM11" s="110"/>
      <c r="WKN11" s="110"/>
      <c r="WKO11" s="110"/>
      <c r="WKP11" s="110"/>
      <c r="WKQ11" s="110"/>
      <c r="WKR11" s="110"/>
      <c r="WKS11" s="110"/>
      <c r="WKT11" s="110"/>
      <c r="WKU11" s="110"/>
      <c r="WKV11" s="110"/>
      <c r="WKW11" s="110"/>
      <c r="WKX11" s="110"/>
      <c r="WKY11" s="110"/>
      <c r="WKZ11" s="110"/>
      <c r="WLA11" s="110"/>
      <c r="WLB11" s="110"/>
      <c r="WLC11" s="110"/>
      <c r="WLD11" s="110"/>
      <c r="WLE11" s="110"/>
      <c r="WLF11" s="110"/>
      <c r="WLG11" s="110"/>
      <c r="WLH11" s="110"/>
      <c r="WLI11" s="110"/>
      <c r="WLJ11" s="110"/>
      <c r="WLK11" s="110"/>
      <c r="WLL11" s="110"/>
      <c r="WLM11" s="110"/>
      <c r="WLN11" s="110"/>
      <c r="WLO11" s="110"/>
      <c r="WLP11" s="110"/>
      <c r="WLQ11" s="110"/>
      <c r="WLR11" s="110"/>
      <c r="WLS11" s="110"/>
      <c r="WLT11" s="110"/>
      <c r="WLU11" s="110"/>
      <c r="WLV11" s="110"/>
      <c r="WLW11" s="110"/>
      <c r="WLX11" s="110"/>
      <c r="WLY11" s="110"/>
      <c r="WLZ11" s="110"/>
      <c r="WMA11" s="110"/>
      <c r="WMB11" s="110"/>
      <c r="WMC11" s="110"/>
      <c r="WMD11" s="110"/>
      <c r="WME11" s="110"/>
      <c r="WMF11" s="110"/>
      <c r="WMG11" s="110"/>
      <c r="WMH11" s="110"/>
      <c r="WMI11" s="110"/>
      <c r="WMJ11" s="110"/>
      <c r="WMK11" s="110"/>
      <c r="WML11" s="110"/>
      <c r="WMM11" s="110"/>
      <c r="WMN11" s="110"/>
      <c r="WMO11" s="110"/>
      <c r="WMP11" s="110"/>
      <c r="WMQ11" s="110"/>
      <c r="WMR11" s="110"/>
      <c r="WMS11" s="110"/>
      <c r="WMT11" s="110"/>
      <c r="WMU11" s="110"/>
      <c r="WMV11" s="110"/>
      <c r="WMW11" s="110"/>
      <c r="WMX11" s="110"/>
      <c r="WMY11" s="110"/>
      <c r="WMZ11" s="110"/>
      <c r="WNA11" s="110"/>
      <c r="WNB11" s="110"/>
      <c r="WNC11" s="110"/>
      <c r="WND11" s="110"/>
      <c r="WNE11" s="110"/>
      <c r="WNF11" s="110"/>
      <c r="WNG11" s="110"/>
      <c r="WNH11" s="110"/>
      <c r="WNI11" s="110"/>
      <c r="WNJ11" s="110"/>
      <c r="WNK11" s="110"/>
      <c r="WNL11" s="110"/>
      <c r="WNM11" s="110"/>
      <c r="WNN11" s="110"/>
      <c r="WNO11" s="110"/>
      <c r="WNP11" s="110"/>
      <c r="WNQ11" s="110"/>
      <c r="WNR11" s="110"/>
      <c r="WNS11" s="110"/>
      <c r="WNT11" s="110"/>
      <c r="WNU11" s="110"/>
      <c r="WNV11" s="110"/>
      <c r="WNW11" s="110"/>
      <c r="WNX11" s="110"/>
      <c r="WNY11" s="110"/>
      <c r="WNZ11" s="110"/>
      <c r="WOA11" s="110"/>
      <c r="WOB11" s="110"/>
      <c r="WOC11" s="110"/>
      <c r="WOD11" s="110"/>
      <c r="WOE11" s="110"/>
      <c r="WOF11" s="110"/>
      <c r="WOG11" s="110"/>
      <c r="WOH11" s="110"/>
      <c r="WOI11" s="110"/>
      <c r="WOJ11" s="110"/>
      <c r="WOK11" s="110"/>
      <c r="WOL11" s="110"/>
      <c r="WOM11" s="110"/>
      <c r="WON11" s="110"/>
      <c r="WOO11" s="110"/>
      <c r="WOP11" s="110"/>
      <c r="WOQ11" s="110"/>
      <c r="WOR11" s="110"/>
      <c r="WOS11" s="110"/>
      <c r="WOT11" s="110"/>
      <c r="WOU11" s="110"/>
      <c r="WOV11" s="110"/>
      <c r="WOW11" s="110"/>
      <c r="WOX11" s="110"/>
      <c r="WOY11" s="110"/>
      <c r="WOZ11" s="110"/>
      <c r="WPA11" s="110"/>
      <c r="WPB11" s="110"/>
      <c r="WPC11" s="110"/>
      <c r="WPD11" s="110"/>
      <c r="WPE11" s="110"/>
      <c r="WPF11" s="110"/>
      <c r="WPG11" s="110"/>
      <c r="WPH11" s="110"/>
      <c r="WPI11" s="110"/>
      <c r="WPJ11" s="110"/>
      <c r="WPK11" s="110"/>
      <c r="WPL11" s="110"/>
      <c r="WPM11" s="110"/>
      <c r="WPN11" s="110"/>
      <c r="WPO11" s="110"/>
      <c r="WPP11" s="110"/>
      <c r="WPQ11" s="110"/>
      <c r="WPR11" s="110"/>
      <c r="WPS11" s="110"/>
      <c r="WPT11" s="110"/>
      <c r="WPU11" s="110"/>
      <c r="WPV11" s="110"/>
      <c r="WPW11" s="110"/>
      <c r="WPX11" s="110"/>
      <c r="WPY11" s="110"/>
      <c r="WPZ11" s="110"/>
      <c r="WQA11" s="110"/>
      <c r="WQB11" s="110"/>
      <c r="WQC11" s="110"/>
      <c r="WQD11" s="110"/>
      <c r="WQE11" s="110"/>
      <c r="WQF11" s="110"/>
      <c r="WQG11" s="110"/>
      <c r="WQH11" s="110"/>
      <c r="WQI11" s="110"/>
      <c r="WQJ11" s="110"/>
      <c r="WQK11" s="110"/>
      <c r="WQL11" s="110"/>
      <c r="WQM11" s="110"/>
      <c r="WQN11" s="110"/>
      <c r="WQO11" s="110"/>
      <c r="WQP11" s="110"/>
      <c r="WQQ11" s="110"/>
      <c r="WQR11" s="110"/>
      <c r="WQS11" s="110"/>
      <c r="WQT11" s="110"/>
      <c r="WQU11" s="110"/>
      <c r="WQV11" s="110"/>
      <c r="WQW11" s="110"/>
      <c r="WQX11" s="110"/>
      <c r="WQY11" s="110"/>
      <c r="WQZ11" s="110"/>
      <c r="WRA11" s="110"/>
      <c r="WRB11" s="110"/>
      <c r="WRC11" s="110"/>
      <c r="WRD11" s="110"/>
      <c r="WRE11" s="110"/>
      <c r="WRF11" s="110"/>
      <c r="WRG11" s="110"/>
      <c r="WRH11" s="110"/>
      <c r="WRI11" s="110"/>
      <c r="WRJ11" s="110"/>
      <c r="WRK11" s="110"/>
      <c r="WRL11" s="110"/>
      <c r="WRM11" s="110"/>
      <c r="WRN11" s="110"/>
      <c r="WRO11" s="110"/>
      <c r="WRP11" s="110"/>
      <c r="WRQ11" s="110"/>
      <c r="WRR11" s="110"/>
      <c r="WRS11" s="110"/>
      <c r="WRT11" s="110"/>
      <c r="WRU11" s="110"/>
      <c r="WRV11" s="110"/>
      <c r="WRW11" s="110"/>
      <c r="WRX11" s="110"/>
      <c r="WRY11" s="110"/>
      <c r="WRZ11" s="110"/>
      <c r="WSA11" s="110"/>
      <c r="WSB11" s="110"/>
      <c r="WSC11" s="110"/>
      <c r="WSD11" s="110"/>
      <c r="WSE11" s="110"/>
      <c r="WSF11" s="110"/>
      <c r="WSG11" s="110"/>
      <c r="WSH11" s="110"/>
      <c r="WSI11" s="110"/>
      <c r="WSJ11" s="110"/>
      <c r="WSK11" s="110"/>
      <c r="WSL11" s="110"/>
      <c r="WSM11" s="110"/>
      <c r="WSN11" s="110"/>
      <c r="WSO11" s="110"/>
      <c r="WSP11" s="110"/>
      <c r="WSQ11" s="110"/>
      <c r="WSR11" s="110"/>
      <c r="WSS11" s="110"/>
      <c r="WST11" s="110"/>
      <c r="WSU11" s="110"/>
      <c r="WSV11" s="110"/>
      <c r="WSW11" s="110"/>
      <c r="WSX11" s="110"/>
      <c r="WSY11" s="110"/>
      <c r="WSZ11" s="110"/>
      <c r="WTA11" s="110"/>
      <c r="WTB11" s="110"/>
      <c r="WTC11" s="110"/>
      <c r="WTD11" s="110"/>
      <c r="WTE11" s="110"/>
      <c r="WTF11" s="110"/>
      <c r="WTG11" s="110"/>
      <c r="WTH11" s="110"/>
      <c r="WTI11" s="110"/>
      <c r="WTJ11" s="110"/>
      <c r="WTK11" s="110"/>
      <c r="WTL11" s="110"/>
      <c r="WTM11" s="110"/>
      <c r="WTN11" s="110"/>
      <c r="WTO11" s="110"/>
      <c r="WTP11" s="110"/>
      <c r="WTQ11" s="110"/>
      <c r="WTR11" s="110"/>
      <c r="WTS11" s="110"/>
      <c r="WTT11" s="110"/>
      <c r="WTU11" s="110"/>
      <c r="WTV11" s="110"/>
      <c r="WTW11" s="110"/>
      <c r="WTX11" s="110"/>
      <c r="WTY11" s="110"/>
      <c r="WTZ11" s="110"/>
      <c r="WUA11" s="110"/>
      <c r="WUB11" s="110"/>
      <c r="WUC11" s="110"/>
      <c r="WUD11" s="110"/>
      <c r="WUE11" s="110"/>
      <c r="WUF11" s="110"/>
      <c r="WUG11" s="110"/>
      <c r="WUH11" s="110"/>
      <c r="WUI11" s="110"/>
      <c r="WUJ11" s="110"/>
      <c r="WUK11" s="110"/>
      <c r="WUL11" s="110"/>
      <c r="WUM11" s="110"/>
      <c r="WUN11" s="110"/>
      <c r="WUO11" s="110"/>
      <c r="WUP11" s="110"/>
      <c r="WUQ11" s="110"/>
      <c r="WUR11" s="110"/>
      <c r="WUS11" s="110"/>
      <c r="WUT11" s="110"/>
      <c r="WUU11" s="110"/>
      <c r="WUV11" s="110"/>
      <c r="WUW11" s="110"/>
      <c r="WUX11" s="110"/>
    </row>
    <row r="12" spans="1:16118" s="202" customFormat="1" ht="78.75" customHeight="1" x14ac:dyDescent="0.2">
      <c r="A12" s="194">
        <v>3115</v>
      </c>
      <c r="B12" s="195" t="s">
        <v>102</v>
      </c>
      <c r="C12" s="165" t="s">
        <v>103</v>
      </c>
      <c r="D12" s="196" t="s">
        <v>104</v>
      </c>
      <c r="E12" s="197">
        <f t="shared" ref="E12:E35" si="5">SUM(F12:H12)</f>
        <v>12895</v>
      </c>
      <c r="F12" s="198">
        <v>9130</v>
      </c>
      <c r="G12" s="198">
        <v>500</v>
      </c>
      <c r="H12" s="198">
        <v>3265</v>
      </c>
      <c r="I12" s="199">
        <v>844</v>
      </c>
      <c r="J12" s="189">
        <v>1000</v>
      </c>
      <c r="K12" s="189">
        <v>1000</v>
      </c>
      <c r="L12" s="200">
        <v>0</v>
      </c>
      <c r="M12" s="191">
        <f t="shared" si="1"/>
        <v>0</v>
      </c>
      <c r="N12" s="175" t="s">
        <v>105</v>
      </c>
      <c r="O12" s="176" t="s">
        <v>106</v>
      </c>
      <c r="P12" s="176"/>
      <c r="Q12" s="177"/>
      <c r="R12" s="178" t="s">
        <v>107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</row>
    <row r="13" spans="1:16118" s="202" customFormat="1" ht="96.75" customHeight="1" x14ac:dyDescent="0.2">
      <c r="A13" s="968">
        <v>3140</v>
      </c>
      <c r="B13" s="265" t="s">
        <v>102</v>
      </c>
      <c r="C13" s="265" t="s">
        <v>103</v>
      </c>
      <c r="D13" s="969" t="s">
        <v>108</v>
      </c>
      <c r="E13" s="223">
        <f t="shared" si="5"/>
        <v>28477</v>
      </c>
      <c r="F13" s="267">
        <v>22221</v>
      </c>
      <c r="G13" s="267">
        <v>930</v>
      </c>
      <c r="H13" s="268">
        <v>5326</v>
      </c>
      <c r="I13" s="269">
        <v>1035</v>
      </c>
      <c r="J13" s="189">
        <v>22485</v>
      </c>
      <c r="K13" s="189">
        <v>22485</v>
      </c>
      <c r="L13" s="200">
        <v>0</v>
      </c>
      <c r="M13" s="212">
        <f t="shared" si="1"/>
        <v>0</v>
      </c>
      <c r="N13" s="229"/>
      <c r="O13" s="970" t="s">
        <v>109</v>
      </c>
      <c r="P13" s="507"/>
      <c r="Q13" s="263"/>
      <c r="R13" s="971" t="s">
        <v>110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</row>
    <row r="14" spans="1:16118" s="218" customFormat="1" ht="107.25" customHeight="1" x14ac:dyDescent="0.2">
      <c r="A14" s="203">
        <v>3165</v>
      </c>
      <c r="B14" s="204" t="s">
        <v>94</v>
      </c>
      <c r="C14" s="205" t="s">
        <v>87</v>
      </c>
      <c r="D14" s="206" t="s">
        <v>111</v>
      </c>
      <c r="E14" s="207">
        <f t="shared" si="5"/>
        <v>7100</v>
      </c>
      <c r="F14" s="208">
        <v>6000</v>
      </c>
      <c r="G14" s="209">
        <v>1100</v>
      </c>
      <c r="H14" s="208">
        <v>0</v>
      </c>
      <c r="I14" s="210">
        <v>577</v>
      </c>
      <c r="J14" s="189">
        <v>507</v>
      </c>
      <c r="K14" s="189">
        <v>507</v>
      </c>
      <c r="L14" s="211">
        <v>0</v>
      </c>
      <c r="M14" s="212">
        <f t="shared" si="1"/>
        <v>0</v>
      </c>
      <c r="N14" s="213" t="s">
        <v>112</v>
      </c>
      <c r="O14" s="214" t="s">
        <v>113</v>
      </c>
      <c r="P14" s="214" t="s">
        <v>92</v>
      </c>
      <c r="Q14" s="215" t="s">
        <v>92</v>
      </c>
      <c r="R14" s="216" t="s">
        <v>114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</row>
    <row r="15" spans="1:16118" s="202" customFormat="1" ht="42.75" customHeight="1" x14ac:dyDescent="0.2">
      <c r="A15" s="219">
        <v>3170</v>
      </c>
      <c r="B15" s="220" t="s">
        <v>94</v>
      </c>
      <c r="C15" s="221" t="s">
        <v>103</v>
      </c>
      <c r="D15" s="222" t="s">
        <v>115</v>
      </c>
      <c r="E15" s="223">
        <f t="shared" si="5"/>
        <v>44958</v>
      </c>
      <c r="F15" s="224">
        <v>42000</v>
      </c>
      <c r="G15" s="225">
        <v>1721</v>
      </c>
      <c r="H15" s="226">
        <v>1237</v>
      </c>
      <c r="I15" s="227">
        <v>1434</v>
      </c>
      <c r="J15" s="188">
        <v>1001</v>
      </c>
      <c r="K15" s="188">
        <v>1001</v>
      </c>
      <c r="L15" s="200">
        <v>0</v>
      </c>
      <c r="M15" s="228">
        <f t="shared" si="1"/>
        <v>0</v>
      </c>
      <c r="N15" s="229" t="s">
        <v>116</v>
      </c>
      <c r="O15" s="230"/>
      <c r="P15" s="230"/>
      <c r="Q15" s="231"/>
      <c r="R15" s="232" t="s">
        <v>117</v>
      </c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</row>
    <row r="16" spans="1:16118" s="218" customFormat="1" ht="90" customHeight="1" thickBot="1" x14ac:dyDescent="0.25">
      <c r="A16" s="1114">
        <v>3171</v>
      </c>
      <c r="B16" s="724"/>
      <c r="C16" s="327" t="s">
        <v>95</v>
      </c>
      <c r="D16" s="735" t="s">
        <v>118</v>
      </c>
      <c r="E16" s="1115">
        <f t="shared" si="5"/>
        <v>1673300</v>
      </c>
      <c r="F16" s="882">
        <v>1588113</v>
      </c>
      <c r="G16" s="1116">
        <v>15000</v>
      </c>
      <c r="H16" s="736">
        <v>70187</v>
      </c>
      <c r="I16" s="737">
        <v>6601</v>
      </c>
      <c r="J16" s="332">
        <v>2166</v>
      </c>
      <c r="K16" s="332">
        <v>2166</v>
      </c>
      <c r="L16" s="720">
        <v>1323</v>
      </c>
      <c r="M16" s="729">
        <f t="shared" si="1"/>
        <v>61.080332409972307</v>
      </c>
      <c r="N16" s="335" t="s">
        <v>82</v>
      </c>
      <c r="O16" s="1117" t="s">
        <v>119</v>
      </c>
      <c r="P16" s="1117" t="s">
        <v>120</v>
      </c>
      <c r="Q16" s="338"/>
      <c r="R16" s="722" t="s">
        <v>121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</row>
    <row r="17" spans="1:100" s="202" customFormat="1" ht="237" customHeight="1" x14ac:dyDescent="0.2">
      <c r="A17" s="273">
        <v>3190</v>
      </c>
      <c r="B17" s="195" t="s">
        <v>122</v>
      </c>
      <c r="C17" s="165" t="s">
        <v>103</v>
      </c>
      <c r="D17" s="1111" t="s">
        <v>123</v>
      </c>
      <c r="E17" s="276">
        <f t="shared" si="5"/>
        <v>14649</v>
      </c>
      <c r="F17" s="168">
        <v>11810</v>
      </c>
      <c r="G17" s="1112">
        <v>1198</v>
      </c>
      <c r="H17" s="169">
        <v>1641</v>
      </c>
      <c r="I17" s="170">
        <v>1198</v>
      </c>
      <c r="J17" s="280">
        <v>1400</v>
      </c>
      <c r="K17" s="280">
        <v>1400</v>
      </c>
      <c r="L17" s="200">
        <v>0</v>
      </c>
      <c r="M17" s="174">
        <f t="shared" si="1"/>
        <v>0</v>
      </c>
      <c r="N17" s="175"/>
      <c r="O17" s="176"/>
      <c r="P17" s="176"/>
      <c r="Q17" s="177"/>
      <c r="R17" s="1113" t="s">
        <v>124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</row>
    <row r="18" spans="1:100" s="202" customFormat="1" ht="109.5" customHeight="1" x14ac:dyDescent="0.2">
      <c r="A18" s="252">
        <v>3191</v>
      </c>
      <c r="B18" s="253" t="s">
        <v>122</v>
      </c>
      <c r="C18" s="254" t="s">
        <v>103</v>
      </c>
      <c r="D18" s="255" t="s">
        <v>125</v>
      </c>
      <c r="E18" s="223">
        <f t="shared" si="5"/>
        <v>34831</v>
      </c>
      <c r="F18" s="256">
        <v>32561</v>
      </c>
      <c r="G18" s="257">
        <v>887</v>
      </c>
      <c r="H18" s="258">
        <v>1383</v>
      </c>
      <c r="I18" s="259">
        <v>887</v>
      </c>
      <c r="J18" s="188">
        <v>1000</v>
      </c>
      <c r="K18" s="188">
        <v>1000</v>
      </c>
      <c r="L18" s="200">
        <v>0</v>
      </c>
      <c r="M18" s="260">
        <f t="shared" si="1"/>
        <v>0</v>
      </c>
      <c r="N18" s="261"/>
      <c r="O18" s="262"/>
      <c r="P18" s="262"/>
      <c r="Q18" s="263"/>
      <c r="R18" s="264" t="s">
        <v>126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</row>
    <row r="19" spans="1:100" s="272" customFormat="1" ht="148.5" customHeight="1" x14ac:dyDescent="0.2">
      <c r="A19" s="252">
        <v>3205</v>
      </c>
      <c r="B19" s="265" t="s">
        <v>94</v>
      </c>
      <c r="C19" s="265" t="s">
        <v>103</v>
      </c>
      <c r="D19" s="266" t="s">
        <v>127</v>
      </c>
      <c r="E19" s="223">
        <f t="shared" si="5"/>
        <v>7970</v>
      </c>
      <c r="F19" s="267">
        <v>5000</v>
      </c>
      <c r="G19" s="267">
        <v>423</v>
      </c>
      <c r="H19" s="268">
        <v>2547</v>
      </c>
      <c r="I19" s="269">
        <v>423</v>
      </c>
      <c r="J19" s="188">
        <v>2470</v>
      </c>
      <c r="K19" s="188">
        <v>2470</v>
      </c>
      <c r="L19" s="270">
        <v>0</v>
      </c>
      <c r="M19" s="260">
        <f t="shared" si="1"/>
        <v>0</v>
      </c>
      <c r="N19" s="271"/>
      <c r="O19" s="265"/>
      <c r="P19" s="265"/>
      <c r="Q19" s="263"/>
      <c r="R19" s="232" t="s">
        <v>128</v>
      </c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</row>
    <row r="20" spans="1:100" s="272" customFormat="1" ht="108" customHeight="1" x14ac:dyDescent="0.2">
      <c r="A20" s="273">
        <v>3206</v>
      </c>
      <c r="B20" s="274" t="s">
        <v>129</v>
      </c>
      <c r="C20" s="274" t="s">
        <v>103</v>
      </c>
      <c r="D20" s="275" t="s">
        <v>130</v>
      </c>
      <c r="E20" s="276">
        <f t="shared" si="5"/>
        <v>34532</v>
      </c>
      <c r="F20" s="277">
        <v>29562</v>
      </c>
      <c r="G20" s="277">
        <v>2880</v>
      </c>
      <c r="H20" s="278">
        <v>2090</v>
      </c>
      <c r="I20" s="279">
        <v>2880</v>
      </c>
      <c r="J20" s="280">
        <v>2869</v>
      </c>
      <c r="K20" s="280">
        <v>2869</v>
      </c>
      <c r="L20" s="200">
        <v>0</v>
      </c>
      <c r="M20" s="174">
        <f t="shared" si="1"/>
        <v>0</v>
      </c>
      <c r="N20" s="281"/>
      <c r="O20" s="274"/>
      <c r="P20" s="274"/>
      <c r="Q20" s="177"/>
      <c r="R20" s="178" t="s">
        <v>131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</row>
    <row r="21" spans="1:100" s="272" customFormat="1" ht="110.25" customHeight="1" x14ac:dyDescent="0.2">
      <c r="A21" s="194">
        <v>3207</v>
      </c>
      <c r="B21" s="274" t="s">
        <v>132</v>
      </c>
      <c r="C21" s="274" t="s">
        <v>103</v>
      </c>
      <c r="D21" s="282" t="s">
        <v>133</v>
      </c>
      <c r="E21" s="276">
        <f t="shared" si="5"/>
        <v>3800</v>
      </c>
      <c r="F21" s="277">
        <v>2600</v>
      </c>
      <c r="G21" s="277">
        <v>299</v>
      </c>
      <c r="H21" s="278">
        <v>901</v>
      </c>
      <c r="I21" s="279">
        <v>299</v>
      </c>
      <c r="J21" s="188">
        <v>300</v>
      </c>
      <c r="K21" s="188">
        <v>300</v>
      </c>
      <c r="L21" s="200">
        <v>40</v>
      </c>
      <c r="M21" s="248">
        <f t="shared" si="1"/>
        <v>13.333333333333334</v>
      </c>
      <c r="N21" s="175"/>
      <c r="O21" s="274"/>
      <c r="P21" s="274"/>
      <c r="Q21" s="177"/>
      <c r="R21" s="283" t="s">
        <v>134</v>
      </c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</row>
    <row r="22" spans="1:100" s="285" customFormat="1" ht="89.25" x14ac:dyDescent="0.2">
      <c r="A22" s="273">
        <v>3209</v>
      </c>
      <c r="B22" s="274" t="s">
        <v>102</v>
      </c>
      <c r="C22" s="165" t="s">
        <v>103</v>
      </c>
      <c r="D22" s="275" t="s">
        <v>135</v>
      </c>
      <c r="E22" s="276">
        <f t="shared" si="5"/>
        <v>156628</v>
      </c>
      <c r="F22" s="277">
        <v>150250</v>
      </c>
      <c r="G22" s="277">
        <v>2950</v>
      </c>
      <c r="H22" s="278">
        <v>3428</v>
      </c>
      <c r="I22" s="279">
        <v>2950</v>
      </c>
      <c r="J22" s="188">
        <v>2386</v>
      </c>
      <c r="K22" s="188">
        <v>2386</v>
      </c>
      <c r="L22" s="200">
        <v>0</v>
      </c>
      <c r="M22" s="174">
        <f t="shared" si="1"/>
        <v>0</v>
      </c>
      <c r="N22" s="281"/>
      <c r="O22" s="274"/>
      <c r="P22" s="274"/>
      <c r="Q22" s="177"/>
      <c r="R22" s="178" t="s">
        <v>136</v>
      </c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</row>
    <row r="23" spans="1:100" s="202" customFormat="1" ht="57" customHeight="1" thickBot="1" x14ac:dyDescent="0.25">
      <c r="A23" s="1118">
        <v>3216</v>
      </c>
      <c r="B23" s="1119" t="s">
        <v>137</v>
      </c>
      <c r="C23" s="1119" t="s">
        <v>138</v>
      </c>
      <c r="D23" s="1120" t="s">
        <v>139</v>
      </c>
      <c r="E23" s="1121">
        <f t="shared" si="5"/>
        <v>2372</v>
      </c>
      <c r="F23" s="1108">
        <v>2150</v>
      </c>
      <c r="G23" s="1108">
        <v>222</v>
      </c>
      <c r="H23" s="1122">
        <v>0</v>
      </c>
      <c r="I23" s="1123">
        <v>2372</v>
      </c>
      <c r="J23" s="768">
        <v>2349</v>
      </c>
      <c r="K23" s="768">
        <v>2349</v>
      </c>
      <c r="L23" s="333">
        <v>3</v>
      </c>
      <c r="M23" s="1109">
        <f t="shared" si="1"/>
        <v>0.1277139208173691</v>
      </c>
      <c r="N23" s="686" t="s">
        <v>140</v>
      </c>
      <c r="O23" s="1124" t="s">
        <v>141</v>
      </c>
      <c r="P23" s="1124" t="s">
        <v>142</v>
      </c>
      <c r="Q23" s="689" t="s">
        <v>82</v>
      </c>
      <c r="R23" s="1125" t="s">
        <v>143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</row>
    <row r="24" spans="1:100" s="290" customFormat="1" ht="57" customHeight="1" x14ac:dyDescent="0.2">
      <c r="A24" s="273">
        <v>3217</v>
      </c>
      <c r="B24" s="291" t="s">
        <v>102</v>
      </c>
      <c r="C24" s="165" t="s">
        <v>95</v>
      </c>
      <c r="D24" s="292" t="s">
        <v>144</v>
      </c>
      <c r="E24" s="276">
        <f t="shared" si="5"/>
        <v>148000</v>
      </c>
      <c r="F24" s="277">
        <v>143000</v>
      </c>
      <c r="G24" s="277">
        <v>5000</v>
      </c>
      <c r="H24" s="278">
        <v>0</v>
      </c>
      <c r="I24" s="279">
        <v>1997</v>
      </c>
      <c r="J24" s="569">
        <v>1804</v>
      </c>
      <c r="K24" s="569">
        <v>1797</v>
      </c>
      <c r="L24" s="200">
        <v>0</v>
      </c>
      <c r="M24" s="174">
        <f t="shared" si="1"/>
        <v>0</v>
      </c>
      <c r="N24" s="293" t="s">
        <v>145</v>
      </c>
      <c r="O24" s="294" t="s">
        <v>146</v>
      </c>
      <c r="P24" s="294" t="s">
        <v>147</v>
      </c>
      <c r="Q24" s="177"/>
      <c r="R24" s="178" t="s">
        <v>148</v>
      </c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</row>
    <row r="25" spans="1:100" s="296" customFormat="1" ht="28.5" customHeight="1" x14ac:dyDescent="0.2">
      <c r="A25" s="273">
        <v>3221</v>
      </c>
      <c r="B25" s="291" t="s">
        <v>94</v>
      </c>
      <c r="C25" s="165" t="s">
        <v>95</v>
      </c>
      <c r="D25" s="292" t="s">
        <v>149</v>
      </c>
      <c r="E25" s="276">
        <f t="shared" si="5"/>
        <v>2055</v>
      </c>
      <c r="F25" s="277">
        <v>1809</v>
      </c>
      <c r="G25" s="277">
        <v>150</v>
      </c>
      <c r="H25" s="278">
        <v>96</v>
      </c>
      <c r="I25" s="279">
        <v>2014</v>
      </c>
      <c r="J25" s="189">
        <v>1819</v>
      </c>
      <c r="K25" s="189">
        <v>1819</v>
      </c>
      <c r="L25" s="200">
        <v>0</v>
      </c>
      <c r="M25" s="174">
        <f t="shared" si="1"/>
        <v>0</v>
      </c>
      <c r="N25" s="293" t="s">
        <v>89</v>
      </c>
      <c r="O25" s="294" t="s">
        <v>150</v>
      </c>
      <c r="P25" s="294" t="s">
        <v>151</v>
      </c>
      <c r="Q25" s="177" t="s">
        <v>113</v>
      </c>
      <c r="R25" s="178" t="s">
        <v>152</v>
      </c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</row>
    <row r="26" spans="1:100" s="296" customFormat="1" ht="39.75" customHeight="1" x14ac:dyDescent="0.2">
      <c r="A26" s="273">
        <v>3222</v>
      </c>
      <c r="B26" s="274" t="s">
        <v>102</v>
      </c>
      <c r="C26" s="165" t="s">
        <v>103</v>
      </c>
      <c r="D26" s="275" t="s">
        <v>153</v>
      </c>
      <c r="E26" s="276">
        <f t="shared" si="5"/>
        <v>39687</v>
      </c>
      <c r="F26" s="277">
        <v>33997</v>
      </c>
      <c r="G26" s="277">
        <v>123</v>
      </c>
      <c r="H26" s="278">
        <v>5567</v>
      </c>
      <c r="I26" s="279">
        <v>39237</v>
      </c>
      <c r="J26" s="189">
        <v>380</v>
      </c>
      <c r="K26" s="189">
        <v>380</v>
      </c>
      <c r="L26" s="200">
        <v>0</v>
      </c>
      <c r="M26" s="174">
        <f t="shared" si="1"/>
        <v>0</v>
      </c>
      <c r="N26" s="972" t="s">
        <v>154</v>
      </c>
      <c r="O26" s="294" t="s">
        <v>155</v>
      </c>
      <c r="P26" s="274" t="s">
        <v>156</v>
      </c>
      <c r="Q26" s="298"/>
      <c r="R26" s="178" t="s">
        <v>157</v>
      </c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</row>
    <row r="27" spans="1:100" s="284" customFormat="1" ht="27.75" customHeight="1" x14ac:dyDescent="0.2">
      <c r="A27" s="273">
        <v>3231</v>
      </c>
      <c r="B27" s="274"/>
      <c r="C27" s="165" t="s">
        <v>95</v>
      </c>
      <c r="D27" s="275" t="s">
        <v>158</v>
      </c>
      <c r="E27" s="276">
        <f t="shared" si="5"/>
        <v>37500</v>
      </c>
      <c r="F27" s="277">
        <v>35000</v>
      </c>
      <c r="G27" s="277">
        <v>2500</v>
      </c>
      <c r="H27" s="278">
        <v>0</v>
      </c>
      <c r="I27" s="279">
        <v>1000</v>
      </c>
      <c r="J27" s="189">
        <v>77</v>
      </c>
      <c r="K27" s="189">
        <v>77</v>
      </c>
      <c r="L27" s="200">
        <v>0</v>
      </c>
      <c r="M27" s="297">
        <f t="shared" si="1"/>
        <v>0</v>
      </c>
      <c r="N27" s="293" t="s">
        <v>159</v>
      </c>
      <c r="O27" s="294" t="s">
        <v>159</v>
      </c>
      <c r="P27" s="274" t="s">
        <v>159</v>
      </c>
      <c r="Q27" s="298" t="s">
        <v>159</v>
      </c>
      <c r="R27" s="178" t="s">
        <v>160</v>
      </c>
    </row>
    <row r="28" spans="1:100" s="217" customFormat="1" ht="42" customHeight="1" x14ac:dyDescent="0.2">
      <c r="A28" s="203">
        <v>3232</v>
      </c>
      <c r="B28" s="300" t="s">
        <v>102</v>
      </c>
      <c r="C28" s="358" t="s">
        <v>95</v>
      </c>
      <c r="D28" s="302" t="s">
        <v>161</v>
      </c>
      <c r="E28" s="236">
        <f t="shared" si="5"/>
        <v>18038</v>
      </c>
      <c r="F28" s="208">
        <v>17051</v>
      </c>
      <c r="G28" s="303">
        <v>226</v>
      </c>
      <c r="H28" s="208">
        <v>761</v>
      </c>
      <c r="I28" s="210">
        <v>17871</v>
      </c>
      <c r="J28" s="189">
        <v>13724</v>
      </c>
      <c r="K28" s="189">
        <v>13724</v>
      </c>
      <c r="L28" s="211">
        <v>4022</v>
      </c>
      <c r="M28" s="304">
        <f t="shared" si="1"/>
        <v>29.30632468668027</v>
      </c>
      <c r="N28" s="363" t="s">
        <v>162</v>
      </c>
      <c r="O28" s="305" t="s">
        <v>163</v>
      </c>
      <c r="P28" s="305" t="s">
        <v>164</v>
      </c>
      <c r="Q28" s="215" t="s">
        <v>165</v>
      </c>
      <c r="R28" s="973" t="s">
        <v>166</v>
      </c>
    </row>
    <row r="29" spans="1:100" s="218" customFormat="1" ht="46.5" customHeight="1" x14ac:dyDescent="0.2">
      <c r="A29" s="203">
        <v>3234</v>
      </c>
      <c r="B29" s="300" t="s">
        <v>102</v>
      </c>
      <c r="C29" s="301" t="s">
        <v>167</v>
      </c>
      <c r="D29" s="302" t="s">
        <v>168</v>
      </c>
      <c r="E29" s="236">
        <f t="shared" si="5"/>
        <v>3352</v>
      </c>
      <c r="F29" s="208">
        <v>2946</v>
      </c>
      <c r="G29" s="303">
        <v>126</v>
      </c>
      <c r="H29" s="208">
        <v>280</v>
      </c>
      <c r="I29" s="210">
        <v>3328</v>
      </c>
      <c r="J29" s="189">
        <v>1750</v>
      </c>
      <c r="K29" s="189">
        <v>1750</v>
      </c>
      <c r="L29" s="211">
        <v>1103</v>
      </c>
      <c r="M29" s="304">
        <f t="shared" si="1"/>
        <v>63.028571428571432</v>
      </c>
      <c r="N29" s="363"/>
      <c r="O29" s="578" t="s">
        <v>169</v>
      </c>
      <c r="P29" s="214" t="s">
        <v>170</v>
      </c>
      <c r="Q29" s="215" t="s">
        <v>171</v>
      </c>
      <c r="R29" s="306" t="s">
        <v>172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</row>
    <row r="30" spans="1:100" s="307" customFormat="1" ht="96" customHeight="1" x14ac:dyDescent="0.2">
      <c r="A30" s="203">
        <v>3235</v>
      </c>
      <c r="B30" s="300" t="s">
        <v>122</v>
      </c>
      <c r="C30" s="301" t="s">
        <v>173</v>
      </c>
      <c r="D30" s="302" t="s">
        <v>174</v>
      </c>
      <c r="E30" s="236">
        <f t="shared" si="5"/>
        <v>154182</v>
      </c>
      <c r="F30" s="208">
        <v>151990</v>
      </c>
      <c r="G30" s="303">
        <v>2192</v>
      </c>
      <c r="H30" s="208">
        <v>0</v>
      </c>
      <c r="I30" s="210">
        <v>2118</v>
      </c>
      <c r="J30" s="189">
        <v>2120</v>
      </c>
      <c r="K30" s="189">
        <v>2120</v>
      </c>
      <c r="L30" s="211">
        <v>0</v>
      </c>
      <c r="M30" s="304">
        <f t="shared" si="1"/>
        <v>0</v>
      </c>
      <c r="N30" s="213" t="s">
        <v>175</v>
      </c>
      <c r="O30" s="305"/>
      <c r="P30" s="305"/>
      <c r="Q30" s="215"/>
      <c r="R30" s="306" t="s">
        <v>176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</row>
    <row r="31" spans="1:100" s="307" customFormat="1" ht="53.25" customHeight="1" x14ac:dyDescent="0.2">
      <c r="A31" s="308">
        <v>3238</v>
      </c>
      <c r="B31" s="309" t="s">
        <v>102</v>
      </c>
      <c r="C31" s="310" t="s">
        <v>95</v>
      </c>
      <c r="D31" s="311" t="s">
        <v>177</v>
      </c>
      <c r="E31" s="312">
        <f t="shared" si="5"/>
        <v>51764</v>
      </c>
      <c r="F31" s="239">
        <v>50390</v>
      </c>
      <c r="G31" s="313">
        <v>1374</v>
      </c>
      <c r="H31" s="239">
        <v>0</v>
      </c>
      <c r="I31" s="240">
        <v>1374</v>
      </c>
      <c r="J31" s="188">
        <v>1731</v>
      </c>
      <c r="K31" s="188">
        <v>1731</v>
      </c>
      <c r="L31" s="211">
        <v>13</v>
      </c>
      <c r="M31" s="314">
        <f t="shared" si="1"/>
        <v>0.75101097631426927</v>
      </c>
      <c r="N31" s="242" t="s">
        <v>178</v>
      </c>
      <c r="O31" s="305" t="s">
        <v>178</v>
      </c>
      <c r="P31" s="305" t="s">
        <v>178</v>
      </c>
      <c r="Q31" s="215" t="s">
        <v>178</v>
      </c>
      <c r="R31" s="306" t="s">
        <v>179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</row>
    <row r="32" spans="1:100" s="217" customFormat="1" ht="18.75" customHeight="1" x14ac:dyDescent="0.2">
      <c r="A32" s="308">
        <v>3242</v>
      </c>
      <c r="B32" s="309" t="s">
        <v>102</v>
      </c>
      <c r="C32" s="310" t="s">
        <v>138</v>
      </c>
      <c r="D32" s="315" t="s">
        <v>180</v>
      </c>
      <c r="E32" s="312">
        <f t="shared" si="5"/>
        <v>974</v>
      </c>
      <c r="F32" s="239">
        <v>0</v>
      </c>
      <c r="G32" s="313">
        <v>974</v>
      </c>
      <c r="H32" s="239">
        <v>0</v>
      </c>
      <c r="I32" s="240">
        <v>0</v>
      </c>
      <c r="J32" s="189">
        <v>1287</v>
      </c>
      <c r="K32" s="189">
        <v>1287</v>
      </c>
      <c r="L32" s="211">
        <v>0</v>
      </c>
      <c r="M32" s="314">
        <f t="shared" si="1"/>
        <v>0</v>
      </c>
      <c r="N32" s="242" t="s">
        <v>165</v>
      </c>
      <c r="O32" s="305" t="s">
        <v>92</v>
      </c>
      <c r="P32" s="305" t="s">
        <v>181</v>
      </c>
      <c r="Q32" s="215" t="s">
        <v>182</v>
      </c>
      <c r="R32" s="306" t="s">
        <v>183</v>
      </c>
    </row>
    <row r="33" spans="1:100" s="217" customFormat="1" ht="29.25" customHeight="1" x14ac:dyDescent="0.2">
      <c r="A33" s="316">
        <v>3248</v>
      </c>
      <c r="B33" s="300" t="s">
        <v>102</v>
      </c>
      <c r="C33" s="301" t="s">
        <v>184</v>
      </c>
      <c r="D33" s="302" t="s">
        <v>185</v>
      </c>
      <c r="E33" s="312">
        <f t="shared" si="5"/>
        <v>75000</v>
      </c>
      <c r="F33" s="239">
        <v>68400</v>
      </c>
      <c r="G33" s="313">
        <v>6600</v>
      </c>
      <c r="H33" s="239">
        <v>0</v>
      </c>
      <c r="I33" s="240">
        <f>83+785</f>
        <v>868</v>
      </c>
      <c r="J33" s="189">
        <v>966</v>
      </c>
      <c r="K33" s="189">
        <v>966</v>
      </c>
      <c r="L33" s="200">
        <v>0</v>
      </c>
      <c r="M33" s="304">
        <f t="shared" si="1"/>
        <v>0</v>
      </c>
      <c r="N33" s="242"/>
      <c r="O33" s="305"/>
      <c r="P33" s="305"/>
      <c r="Q33" s="215"/>
      <c r="R33" s="306" t="s">
        <v>186</v>
      </c>
    </row>
    <row r="34" spans="1:100" s="217" customFormat="1" ht="55.5" customHeight="1" x14ac:dyDescent="0.2">
      <c r="A34" s="316">
        <v>3260</v>
      </c>
      <c r="B34" s="204" t="s">
        <v>94</v>
      </c>
      <c r="C34" s="205" t="s">
        <v>187</v>
      </c>
      <c r="D34" s="317" t="s">
        <v>188</v>
      </c>
      <c r="E34" s="312">
        <f t="shared" si="5"/>
        <v>35200</v>
      </c>
      <c r="F34" s="239">
        <v>35200</v>
      </c>
      <c r="G34" s="313">
        <v>0</v>
      </c>
      <c r="H34" s="239">
        <v>0</v>
      </c>
      <c r="I34" s="240">
        <v>0</v>
      </c>
      <c r="J34" s="189">
        <v>35200</v>
      </c>
      <c r="K34" s="189">
        <v>35200</v>
      </c>
      <c r="L34" s="211">
        <v>0</v>
      </c>
      <c r="M34" s="304">
        <f t="shared" si="1"/>
        <v>0</v>
      </c>
      <c r="N34" s="242"/>
      <c r="O34" s="305"/>
      <c r="P34" s="305"/>
      <c r="Q34" s="215"/>
      <c r="R34" s="216" t="s">
        <v>189</v>
      </c>
    </row>
    <row r="35" spans="1:100" s="307" customFormat="1" ht="41.25" customHeight="1" x14ac:dyDescent="0.2">
      <c r="A35" s="316">
        <v>3261</v>
      </c>
      <c r="B35" s="204" t="s">
        <v>122</v>
      </c>
      <c r="C35" s="205" t="s">
        <v>138</v>
      </c>
      <c r="D35" s="317" t="s">
        <v>190</v>
      </c>
      <c r="E35" s="312">
        <f t="shared" si="5"/>
        <v>500</v>
      </c>
      <c r="F35" s="239">
        <v>0</v>
      </c>
      <c r="G35" s="313">
        <v>500</v>
      </c>
      <c r="H35" s="239">
        <v>0</v>
      </c>
      <c r="I35" s="240">
        <v>0</v>
      </c>
      <c r="J35" s="189">
        <v>500</v>
      </c>
      <c r="K35" s="189">
        <v>500</v>
      </c>
      <c r="L35" s="211">
        <v>0</v>
      </c>
      <c r="M35" s="304">
        <f t="shared" si="1"/>
        <v>0</v>
      </c>
      <c r="N35" s="242" t="s">
        <v>82</v>
      </c>
      <c r="O35" s="305" t="s">
        <v>92</v>
      </c>
      <c r="P35" s="305" t="s">
        <v>181</v>
      </c>
      <c r="Q35" s="215" t="s">
        <v>182</v>
      </c>
      <c r="R35" s="306" t="s">
        <v>191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</row>
    <row r="36" spans="1:100" s="307" customFormat="1" ht="57.75" customHeight="1" x14ac:dyDescent="0.2">
      <c r="A36" s="316">
        <v>7332</v>
      </c>
      <c r="B36" s="318" t="s">
        <v>192</v>
      </c>
      <c r="C36" s="318" t="s">
        <v>193</v>
      </c>
      <c r="D36" s="319" t="s">
        <v>194</v>
      </c>
      <c r="E36" s="312">
        <f>SUM(F36:H36)</f>
        <v>70660</v>
      </c>
      <c r="F36" s="974">
        <v>69591</v>
      </c>
      <c r="G36" s="974">
        <v>1035</v>
      </c>
      <c r="H36" s="321">
        <v>34</v>
      </c>
      <c r="I36" s="322">
        <v>70660</v>
      </c>
      <c r="J36" s="569">
        <v>44871</v>
      </c>
      <c r="K36" s="569">
        <v>44871</v>
      </c>
      <c r="L36" s="211">
        <v>48</v>
      </c>
      <c r="M36" s="497">
        <f t="shared" si="1"/>
        <v>0.10697332352744533</v>
      </c>
      <c r="N36" s="242" t="s">
        <v>195</v>
      </c>
      <c r="O36" s="787" t="s">
        <v>195</v>
      </c>
      <c r="P36" s="403" t="s">
        <v>196</v>
      </c>
      <c r="Q36" s="244" t="s">
        <v>197</v>
      </c>
      <c r="R36" s="975" t="s">
        <v>198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</row>
    <row r="37" spans="1:100" s="307" customFormat="1" ht="36.75" customHeight="1" x14ac:dyDescent="0.2">
      <c r="A37" s="316">
        <v>7352</v>
      </c>
      <c r="B37" s="318" t="s">
        <v>102</v>
      </c>
      <c r="C37" s="318" t="s">
        <v>167</v>
      </c>
      <c r="D37" s="319" t="s">
        <v>199</v>
      </c>
      <c r="E37" s="320">
        <f>SUM(F37:H37)</f>
        <v>5458</v>
      </c>
      <c r="F37" s="321">
        <v>5458</v>
      </c>
      <c r="G37" s="321">
        <v>0</v>
      </c>
      <c r="H37" s="321">
        <v>0</v>
      </c>
      <c r="I37" s="322">
        <v>0</v>
      </c>
      <c r="J37" s="189">
        <v>2450</v>
      </c>
      <c r="K37" s="189">
        <v>2450</v>
      </c>
      <c r="L37" s="200">
        <v>0</v>
      </c>
      <c r="M37" s="304">
        <f t="shared" si="1"/>
        <v>0</v>
      </c>
      <c r="N37" s="242" t="s">
        <v>200</v>
      </c>
      <c r="O37" s="323" t="s">
        <v>201</v>
      </c>
      <c r="P37" s="318" t="s">
        <v>91</v>
      </c>
      <c r="Q37" s="244"/>
      <c r="R37" s="324" t="s">
        <v>202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</row>
    <row r="38" spans="1:100" s="340" customFormat="1" ht="50.25" customHeight="1" thickBot="1" x14ac:dyDescent="0.25">
      <c r="A38" s="325">
        <v>7356</v>
      </c>
      <c r="B38" s="326" t="s">
        <v>94</v>
      </c>
      <c r="C38" s="327" t="s">
        <v>193</v>
      </c>
      <c r="D38" s="328" t="s">
        <v>203</v>
      </c>
      <c r="E38" s="329">
        <f t="shared" ref="E38" si="6">SUM(F38:H38)</f>
        <v>4006</v>
      </c>
      <c r="F38" s="330">
        <v>4006</v>
      </c>
      <c r="G38" s="330">
        <v>0</v>
      </c>
      <c r="H38" s="330">
        <v>0</v>
      </c>
      <c r="I38" s="331">
        <v>0</v>
      </c>
      <c r="J38" s="768">
        <v>1000</v>
      </c>
      <c r="K38" s="768">
        <v>1000</v>
      </c>
      <c r="L38" s="333">
        <v>0</v>
      </c>
      <c r="M38" s="334">
        <f t="shared" si="1"/>
        <v>0</v>
      </c>
      <c r="N38" s="335" t="s">
        <v>204</v>
      </c>
      <c r="O38" s="336" t="s">
        <v>141</v>
      </c>
      <c r="P38" s="337" t="s">
        <v>205</v>
      </c>
      <c r="Q38" s="338" t="s">
        <v>206</v>
      </c>
      <c r="R38" s="339" t="s">
        <v>207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</row>
    <row r="39" spans="1:100" s="108" customFormat="1" ht="21.75" customHeight="1" thickBot="1" x14ac:dyDescent="0.25">
      <c r="A39" s="1183" t="s">
        <v>16</v>
      </c>
      <c r="B39" s="1184"/>
      <c r="C39" s="1184"/>
      <c r="D39" s="1185"/>
      <c r="E39" s="341">
        <f t="shared" ref="E39:L39" si="7">SUM(E40:E76)</f>
        <v>956696</v>
      </c>
      <c r="F39" s="342">
        <f t="shared" si="7"/>
        <v>851741</v>
      </c>
      <c r="G39" s="342">
        <f t="shared" si="7"/>
        <v>55248</v>
      </c>
      <c r="H39" s="342">
        <f t="shared" si="7"/>
        <v>49707</v>
      </c>
      <c r="I39" s="343">
        <f t="shared" si="7"/>
        <v>141656.41250000001</v>
      </c>
      <c r="J39" s="344">
        <f t="shared" si="7"/>
        <v>96844</v>
      </c>
      <c r="K39" s="342">
        <f t="shared" si="7"/>
        <v>95360</v>
      </c>
      <c r="L39" s="344">
        <f t="shared" si="7"/>
        <v>2942</v>
      </c>
      <c r="M39" s="345">
        <f t="shared" si="1"/>
        <v>3.0851510067114094</v>
      </c>
      <c r="N39" s="346"/>
      <c r="O39" s="347"/>
      <c r="P39" s="347"/>
      <c r="Q39" s="348"/>
      <c r="R39" s="349"/>
    </row>
    <row r="40" spans="1:100" s="108" customFormat="1" ht="68.25" customHeight="1" x14ac:dyDescent="0.2">
      <c r="A40" s="164">
        <v>3091</v>
      </c>
      <c r="B40" s="165" t="s">
        <v>208</v>
      </c>
      <c r="C40" s="350" t="s">
        <v>184</v>
      </c>
      <c r="D40" s="351" t="s">
        <v>209</v>
      </c>
      <c r="E40" s="167">
        <f t="shared" ref="E40:E58" si="8">F40+G40+H40</f>
        <v>56345</v>
      </c>
      <c r="F40" s="169">
        <v>52000</v>
      </c>
      <c r="G40" s="169">
        <v>4345</v>
      </c>
      <c r="H40" s="169">
        <v>0</v>
      </c>
      <c r="I40" s="170">
        <v>3724</v>
      </c>
      <c r="J40" s="189">
        <v>1156</v>
      </c>
      <c r="K40" s="189">
        <v>1156</v>
      </c>
      <c r="L40" s="173">
        <v>0</v>
      </c>
      <c r="M40" s="174">
        <f t="shared" si="1"/>
        <v>0</v>
      </c>
      <c r="N40" s="175" t="s">
        <v>210</v>
      </c>
      <c r="O40" s="176" t="s">
        <v>113</v>
      </c>
      <c r="P40" s="176" t="s">
        <v>92</v>
      </c>
      <c r="Q40" s="177" t="s">
        <v>100</v>
      </c>
      <c r="R40" s="178" t="s">
        <v>211</v>
      </c>
    </row>
    <row r="41" spans="1:100" s="108" customFormat="1" ht="59.25" customHeight="1" x14ac:dyDescent="0.2">
      <c r="A41" s="352">
        <v>3094</v>
      </c>
      <c r="B41" s="246" t="s">
        <v>94</v>
      </c>
      <c r="C41" s="353" t="s">
        <v>184</v>
      </c>
      <c r="D41" s="976" t="s">
        <v>212</v>
      </c>
      <c r="E41" s="187">
        <f t="shared" si="8"/>
        <v>18262</v>
      </c>
      <c r="F41" s="198">
        <v>14927</v>
      </c>
      <c r="G41" s="198">
        <v>2833</v>
      </c>
      <c r="H41" s="198">
        <v>502</v>
      </c>
      <c r="I41" s="199">
        <v>18262</v>
      </c>
      <c r="J41" s="189">
        <v>1164</v>
      </c>
      <c r="K41" s="189">
        <v>1145</v>
      </c>
      <c r="L41" s="190">
        <v>200</v>
      </c>
      <c r="M41" s="248">
        <f t="shared" si="1"/>
        <v>17.467248908296941</v>
      </c>
      <c r="N41" s="249" t="s">
        <v>213</v>
      </c>
      <c r="O41" s="250" t="s">
        <v>214</v>
      </c>
      <c r="P41" s="250" t="s">
        <v>215</v>
      </c>
      <c r="Q41" s="251" t="s">
        <v>216</v>
      </c>
      <c r="R41" s="306" t="s">
        <v>217</v>
      </c>
    </row>
    <row r="42" spans="1:100" s="108" customFormat="1" ht="81" customHeight="1" thickBot="1" x14ac:dyDescent="0.25">
      <c r="A42" s="1127">
        <v>3097</v>
      </c>
      <c r="B42" s="677" t="s">
        <v>94</v>
      </c>
      <c r="C42" s="1103" t="s">
        <v>184</v>
      </c>
      <c r="D42" s="1130" t="s">
        <v>218</v>
      </c>
      <c r="E42" s="1121">
        <f t="shared" si="8"/>
        <v>9877</v>
      </c>
      <c r="F42" s="1106">
        <v>8000</v>
      </c>
      <c r="G42" s="1106">
        <v>1841</v>
      </c>
      <c r="H42" s="1106">
        <v>36</v>
      </c>
      <c r="I42" s="1107">
        <v>1877</v>
      </c>
      <c r="J42" s="768">
        <v>332</v>
      </c>
      <c r="K42" s="768">
        <v>332</v>
      </c>
      <c r="L42" s="683">
        <v>0</v>
      </c>
      <c r="M42" s="1109">
        <f t="shared" si="1"/>
        <v>0</v>
      </c>
      <c r="N42" s="686" t="s">
        <v>210</v>
      </c>
      <c r="O42" s="687" t="s">
        <v>219</v>
      </c>
      <c r="P42" s="687" t="s">
        <v>220</v>
      </c>
      <c r="Q42" s="689" t="s">
        <v>100</v>
      </c>
      <c r="R42" s="690" t="s">
        <v>221</v>
      </c>
    </row>
    <row r="43" spans="1:100" s="108" customFormat="1" ht="30.75" customHeight="1" x14ac:dyDescent="0.2">
      <c r="A43" s="164">
        <v>3102</v>
      </c>
      <c r="B43" s="165" t="s">
        <v>222</v>
      </c>
      <c r="C43" s="350" t="s">
        <v>184</v>
      </c>
      <c r="D43" s="1126" t="s">
        <v>223</v>
      </c>
      <c r="E43" s="167">
        <f t="shared" si="8"/>
        <v>24594</v>
      </c>
      <c r="F43" s="169">
        <v>20251</v>
      </c>
      <c r="G43" s="169">
        <v>3455</v>
      </c>
      <c r="H43" s="169">
        <v>888</v>
      </c>
      <c r="I43" s="170">
        <v>24594</v>
      </c>
      <c r="J43" s="569">
        <v>313</v>
      </c>
      <c r="K43" s="569">
        <v>313</v>
      </c>
      <c r="L43" s="173">
        <v>0</v>
      </c>
      <c r="M43" s="174">
        <f t="shared" si="1"/>
        <v>0</v>
      </c>
      <c r="N43" s="175" t="s">
        <v>224</v>
      </c>
      <c r="O43" s="1128" t="s">
        <v>225</v>
      </c>
      <c r="P43" s="1128" t="s">
        <v>226</v>
      </c>
      <c r="Q43" s="1129" t="s">
        <v>216</v>
      </c>
      <c r="R43" s="178" t="s">
        <v>227</v>
      </c>
    </row>
    <row r="44" spans="1:100" s="355" customFormat="1" ht="42.75" customHeight="1" x14ac:dyDescent="0.2">
      <c r="A44" s="352">
        <v>3109</v>
      </c>
      <c r="B44" s="246" t="s">
        <v>228</v>
      </c>
      <c r="C44" s="353" t="s">
        <v>184</v>
      </c>
      <c r="D44" s="978" t="s">
        <v>229</v>
      </c>
      <c r="E44" s="187">
        <f t="shared" si="8"/>
        <v>13488</v>
      </c>
      <c r="F44" s="198">
        <v>11543</v>
      </c>
      <c r="G44" s="198">
        <v>1503</v>
      </c>
      <c r="H44" s="198">
        <v>442</v>
      </c>
      <c r="I44" s="199">
        <v>13486</v>
      </c>
      <c r="J44" s="189">
        <v>6250</v>
      </c>
      <c r="K44" s="189">
        <v>6250</v>
      </c>
      <c r="L44" s="190">
        <v>516</v>
      </c>
      <c r="M44" s="248">
        <f t="shared" si="1"/>
        <v>8.2560000000000002</v>
      </c>
      <c r="N44" s="249" t="s">
        <v>230</v>
      </c>
      <c r="O44" s="250" t="s">
        <v>231</v>
      </c>
      <c r="P44" s="250" t="s">
        <v>232</v>
      </c>
      <c r="Q44" s="251" t="s">
        <v>233</v>
      </c>
      <c r="R44" s="232" t="s">
        <v>234</v>
      </c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</row>
    <row r="45" spans="1:100" s="108" customFormat="1" ht="72.75" customHeight="1" x14ac:dyDescent="0.2">
      <c r="A45" s="164">
        <v>3111</v>
      </c>
      <c r="B45" s="165" t="s">
        <v>235</v>
      </c>
      <c r="C45" s="350" t="s">
        <v>184</v>
      </c>
      <c r="D45" s="356" t="s">
        <v>236</v>
      </c>
      <c r="E45" s="167">
        <f t="shared" si="8"/>
        <v>10513</v>
      </c>
      <c r="F45" s="169">
        <v>9000</v>
      </c>
      <c r="G45" s="169">
        <v>763</v>
      </c>
      <c r="H45" s="169">
        <v>750</v>
      </c>
      <c r="I45" s="170">
        <f>340+423</f>
        <v>763</v>
      </c>
      <c r="J45" s="569">
        <v>420</v>
      </c>
      <c r="K45" s="569">
        <v>420</v>
      </c>
      <c r="L45" s="173">
        <v>55</v>
      </c>
      <c r="M45" s="174">
        <f t="shared" si="1"/>
        <v>13.095238095238097</v>
      </c>
      <c r="N45" s="175" t="s">
        <v>106</v>
      </c>
      <c r="O45" s="176" t="s">
        <v>237</v>
      </c>
      <c r="P45" s="176" t="s">
        <v>92</v>
      </c>
      <c r="Q45" s="177" t="s">
        <v>92</v>
      </c>
      <c r="R45" s="178" t="s">
        <v>238</v>
      </c>
    </row>
    <row r="46" spans="1:100" s="108" customFormat="1" ht="76.5" customHeight="1" x14ac:dyDescent="0.2">
      <c r="A46" s="352">
        <v>3126</v>
      </c>
      <c r="B46" s="246" t="s">
        <v>102</v>
      </c>
      <c r="C46" s="353" t="s">
        <v>184</v>
      </c>
      <c r="D46" s="384" t="s">
        <v>239</v>
      </c>
      <c r="E46" s="197">
        <f t="shared" si="8"/>
        <v>6338</v>
      </c>
      <c r="F46" s="198">
        <v>4816</v>
      </c>
      <c r="G46" s="198">
        <v>1401</v>
      </c>
      <c r="H46" s="198">
        <v>121</v>
      </c>
      <c r="I46" s="199">
        <v>6338</v>
      </c>
      <c r="J46" s="189">
        <v>5002</v>
      </c>
      <c r="K46" s="189">
        <v>5002</v>
      </c>
      <c r="L46" s="190">
        <v>742</v>
      </c>
      <c r="M46" s="248">
        <f t="shared" si="1"/>
        <v>14.83406637345062</v>
      </c>
      <c r="N46" s="249" t="s">
        <v>210</v>
      </c>
      <c r="O46" s="250" t="s">
        <v>162</v>
      </c>
      <c r="P46" s="250" t="s">
        <v>240</v>
      </c>
      <c r="Q46" s="251" t="s">
        <v>237</v>
      </c>
      <c r="R46" s="232" t="s">
        <v>241</v>
      </c>
    </row>
    <row r="47" spans="1:100" s="108" customFormat="1" ht="56.25" customHeight="1" x14ac:dyDescent="0.2">
      <c r="A47" s="352">
        <v>3137</v>
      </c>
      <c r="B47" s="246" t="s">
        <v>129</v>
      </c>
      <c r="C47" s="353" t="s">
        <v>184</v>
      </c>
      <c r="D47" s="976" t="s">
        <v>242</v>
      </c>
      <c r="E47" s="187">
        <f t="shared" si="8"/>
        <v>10477</v>
      </c>
      <c r="F47" s="247">
        <v>8887</v>
      </c>
      <c r="G47" s="247">
        <v>1413</v>
      </c>
      <c r="H47" s="198">
        <v>177</v>
      </c>
      <c r="I47" s="199">
        <v>10477</v>
      </c>
      <c r="J47" s="190">
        <v>0</v>
      </c>
      <c r="K47" s="190">
        <v>19</v>
      </c>
      <c r="L47" s="190">
        <v>0</v>
      </c>
      <c r="M47" s="248">
        <f t="shared" si="1"/>
        <v>0</v>
      </c>
      <c r="N47" s="249" t="s">
        <v>224</v>
      </c>
      <c r="O47" s="250" t="s">
        <v>243</v>
      </c>
      <c r="P47" s="250" t="s">
        <v>244</v>
      </c>
      <c r="Q47" s="251" t="s">
        <v>245</v>
      </c>
      <c r="R47" s="216" t="s">
        <v>246</v>
      </c>
    </row>
    <row r="48" spans="1:100" s="217" customFormat="1" ht="51" customHeight="1" x14ac:dyDescent="0.2">
      <c r="A48" s="357">
        <v>3138</v>
      </c>
      <c r="B48" s="300" t="s">
        <v>132</v>
      </c>
      <c r="C48" s="358" t="s">
        <v>184</v>
      </c>
      <c r="D48" s="359" t="s">
        <v>247</v>
      </c>
      <c r="E48" s="207">
        <f t="shared" si="8"/>
        <v>13449</v>
      </c>
      <c r="F48" s="208">
        <v>12200</v>
      </c>
      <c r="G48" s="208">
        <v>1211</v>
      </c>
      <c r="H48" s="208">
        <v>38</v>
      </c>
      <c r="I48" s="210">
        <v>1249</v>
      </c>
      <c r="J48" s="189">
        <v>354</v>
      </c>
      <c r="K48" s="189">
        <v>354</v>
      </c>
      <c r="L48" s="360">
        <v>0</v>
      </c>
      <c r="M48" s="241">
        <f>(L48/K48)*100</f>
        <v>0</v>
      </c>
      <c r="N48" s="213" t="s">
        <v>224</v>
      </c>
      <c r="O48" s="214" t="s">
        <v>82</v>
      </c>
      <c r="P48" s="214" t="s">
        <v>220</v>
      </c>
      <c r="Q48" s="215" t="s">
        <v>100</v>
      </c>
      <c r="R48" s="216" t="s">
        <v>248</v>
      </c>
    </row>
    <row r="49" spans="1:100" s="307" customFormat="1" ht="55.5" customHeight="1" x14ac:dyDescent="0.2">
      <c r="A49" s="357">
        <v>3146</v>
      </c>
      <c r="B49" s="300" t="s">
        <v>122</v>
      </c>
      <c r="C49" s="358" t="s">
        <v>184</v>
      </c>
      <c r="D49" s="206" t="s">
        <v>249</v>
      </c>
      <c r="E49" s="207">
        <f t="shared" si="8"/>
        <v>9934</v>
      </c>
      <c r="F49" s="208">
        <v>9200</v>
      </c>
      <c r="G49" s="208">
        <v>618</v>
      </c>
      <c r="H49" s="208">
        <v>116</v>
      </c>
      <c r="I49" s="210">
        <f xml:space="preserve"> 498+130+3+12+70+30+1</f>
        <v>744</v>
      </c>
      <c r="J49" s="189">
        <v>100</v>
      </c>
      <c r="K49" s="189">
        <v>100</v>
      </c>
      <c r="L49" s="360">
        <v>56</v>
      </c>
      <c r="M49" s="241">
        <f>(L49/K49)*100</f>
        <v>56.000000000000007</v>
      </c>
      <c r="N49" s="213" t="s">
        <v>250</v>
      </c>
      <c r="O49" s="214" t="s">
        <v>251</v>
      </c>
      <c r="P49" s="305" t="s">
        <v>82</v>
      </c>
      <c r="Q49" s="215" t="s">
        <v>82</v>
      </c>
      <c r="R49" s="216" t="s">
        <v>252</v>
      </c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</row>
    <row r="50" spans="1:100" s="307" customFormat="1" ht="71.25" customHeight="1" x14ac:dyDescent="0.2">
      <c r="A50" s="357">
        <v>3152</v>
      </c>
      <c r="B50" s="300" t="s">
        <v>122</v>
      </c>
      <c r="C50" s="358" t="s">
        <v>184</v>
      </c>
      <c r="D50" s="359" t="s">
        <v>253</v>
      </c>
      <c r="E50" s="207">
        <f>F50+G50+H50</f>
        <v>10167</v>
      </c>
      <c r="F50" s="208">
        <v>8232</v>
      </c>
      <c r="G50" s="208">
        <v>1145</v>
      </c>
      <c r="H50" s="208">
        <v>790</v>
      </c>
      <c r="I50" s="210">
        <v>10167</v>
      </c>
      <c r="J50" s="189">
        <v>1399</v>
      </c>
      <c r="K50" s="189">
        <v>1399</v>
      </c>
      <c r="L50" s="360">
        <v>233</v>
      </c>
      <c r="M50" s="241">
        <f>(L50/K50)*100</f>
        <v>16.654753395282345</v>
      </c>
      <c r="N50" s="213" t="s">
        <v>254</v>
      </c>
      <c r="O50" s="214" t="s">
        <v>255</v>
      </c>
      <c r="P50" s="214" t="s">
        <v>256</v>
      </c>
      <c r="Q50" s="215" t="s">
        <v>251</v>
      </c>
      <c r="R50" s="216" t="s">
        <v>257</v>
      </c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</row>
    <row r="51" spans="1:100" s="361" customFormat="1" ht="44.25" customHeight="1" x14ac:dyDescent="0.2">
      <c r="A51" s="357">
        <v>3153</v>
      </c>
      <c r="B51" s="300" t="s">
        <v>129</v>
      </c>
      <c r="C51" s="358" t="s">
        <v>184</v>
      </c>
      <c r="D51" s="359" t="s">
        <v>258</v>
      </c>
      <c r="E51" s="207">
        <f t="shared" ref="E51:E56" si="9">F51+G51+H51</f>
        <v>9081</v>
      </c>
      <c r="F51" s="208">
        <v>8200</v>
      </c>
      <c r="G51" s="208">
        <v>809</v>
      </c>
      <c r="H51" s="208">
        <v>72</v>
      </c>
      <c r="I51" s="210">
        <v>881</v>
      </c>
      <c r="J51" s="189">
        <v>4169</v>
      </c>
      <c r="K51" s="189">
        <v>4169</v>
      </c>
      <c r="L51" s="360">
        <v>0</v>
      </c>
      <c r="M51" s="241">
        <f>(L51/K51)*100</f>
        <v>0</v>
      </c>
      <c r="N51" s="213" t="s">
        <v>214</v>
      </c>
      <c r="O51" s="214" t="s">
        <v>259</v>
      </c>
      <c r="P51" s="214" t="s">
        <v>100</v>
      </c>
      <c r="Q51" s="215" t="s">
        <v>100</v>
      </c>
      <c r="R51" s="216" t="s">
        <v>260</v>
      </c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</row>
    <row r="52" spans="1:100" s="217" customFormat="1" ht="41.25" customHeight="1" x14ac:dyDescent="0.2">
      <c r="A52" s="357">
        <v>3154</v>
      </c>
      <c r="B52" s="300" t="s">
        <v>208</v>
      </c>
      <c r="C52" s="358" t="s">
        <v>184</v>
      </c>
      <c r="D52" s="359" t="s">
        <v>261</v>
      </c>
      <c r="E52" s="207">
        <f t="shared" si="9"/>
        <v>20000</v>
      </c>
      <c r="F52" s="208">
        <v>18000</v>
      </c>
      <c r="G52" s="208">
        <v>2000</v>
      </c>
      <c r="H52" s="208">
        <v>0</v>
      </c>
      <c r="I52" s="210">
        <v>575</v>
      </c>
      <c r="J52" s="189">
        <v>1003</v>
      </c>
      <c r="K52" s="189">
        <v>1003</v>
      </c>
      <c r="L52" s="360">
        <v>0</v>
      </c>
      <c r="M52" s="241">
        <f t="shared" ref="M52:M92" si="10">(L52/K52)*100</f>
        <v>0</v>
      </c>
      <c r="N52" s="213" t="s">
        <v>262</v>
      </c>
      <c r="O52" s="214" t="s">
        <v>263</v>
      </c>
      <c r="P52" s="214" t="s">
        <v>100</v>
      </c>
      <c r="Q52" s="215" t="s">
        <v>100</v>
      </c>
      <c r="R52" s="216" t="s">
        <v>264</v>
      </c>
    </row>
    <row r="53" spans="1:100" s="217" customFormat="1" ht="30" customHeight="1" x14ac:dyDescent="0.2">
      <c r="A53" s="357">
        <v>3155</v>
      </c>
      <c r="B53" s="300" t="s">
        <v>265</v>
      </c>
      <c r="C53" s="358" t="s">
        <v>184</v>
      </c>
      <c r="D53" s="359" t="s">
        <v>266</v>
      </c>
      <c r="E53" s="207">
        <f t="shared" si="9"/>
        <v>13126</v>
      </c>
      <c r="F53" s="208">
        <v>12000</v>
      </c>
      <c r="G53" s="208">
        <v>1126</v>
      </c>
      <c r="H53" s="208">
        <v>0</v>
      </c>
      <c r="I53" s="210">
        <v>1126</v>
      </c>
      <c r="J53" s="189">
        <v>3072</v>
      </c>
      <c r="K53" s="189">
        <v>2903</v>
      </c>
      <c r="L53" s="360">
        <v>0</v>
      </c>
      <c r="M53" s="241">
        <f t="shared" si="10"/>
        <v>0</v>
      </c>
      <c r="N53" s="213" t="s">
        <v>267</v>
      </c>
      <c r="O53" s="214" t="s">
        <v>216</v>
      </c>
      <c r="P53" s="214" t="s">
        <v>91</v>
      </c>
      <c r="Q53" s="215" t="s">
        <v>92</v>
      </c>
      <c r="R53" s="216" t="s">
        <v>268</v>
      </c>
    </row>
    <row r="54" spans="1:100" s="217" customFormat="1" ht="57.75" customHeight="1" x14ac:dyDescent="0.2">
      <c r="A54" s="357">
        <v>3176</v>
      </c>
      <c r="B54" s="300" t="s">
        <v>129</v>
      </c>
      <c r="C54" s="358" t="s">
        <v>184</v>
      </c>
      <c r="D54" s="362" t="s">
        <v>269</v>
      </c>
      <c r="E54" s="207">
        <f t="shared" si="9"/>
        <v>10363</v>
      </c>
      <c r="F54" s="208">
        <v>9500</v>
      </c>
      <c r="G54" s="208">
        <v>863</v>
      </c>
      <c r="H54" s="208">
        <v>0</v>
      </c>
      <c r="I54" s="210">
        <f>324+539</f>
        <v>863</v>
      </c>
      <c r="J54" s="189">
        <v>775</v>
      </c>
      <c r="K54" s="189">
        <v>775</v>
      </c>
      <c r="L54" s="360">
        <v>189</v>
      </c>
      <c r="M54" s="241">
        <f t="shared" si="10"/>
        <v>24.387096774193548</v>
      </c>
      <c r="N54" s="363" t="s">
        <v>155</v>
      </c>
      <c r="O54" s="214" t="s">
        <v>171</v>
      </c>
      <c r="P54" s="214" t="s">
        <v>100</v>
      </c>
      <c r="Q54" s="215" t="s">
        <v>182</v>
      </c>
      <c r="R54" s="216" t="s">
        <v>270</v>
      </c>
    </row>
    <row r="55" spans="1:100" s="307" customFormat="1" ht="29.25" customHeight="1" x14ac:dyDescent="0.2">
      <c r="A55" s="357">
        <v>3177</v>
      </c>
      <c r="B55" s="300" t="s">
        <v>102</v>
      </c>
      <c r="C55" s="358" t="s">
        <v>184</v>
      </c>
      <c r="D55" s="362" t="s">
        <v>271</v>
      </c>
      <c r="E55" s="207">
        <f t="shared" si="9"/>
        <v>13300</v>
      </c>
      <c r="F55" s="208">
        <v>11500</v>
      </c>
      <c r="G55" s="208">
        <v>1800</v>
      </c>
      <c r="H55" s="208">
        <v>0</v>
      </c>
      <c r="I55" s="210">
        <v>357</v>
      </c>
      <c r="J55" s="189">
        <v>700</v>
      </c>
      <c r="K55" s="189">
        <v>700</v>
      </c>
      <c r="L55" s="360">
        <v>0</v>
      </c>
      <c r="M55" s="241">
        <f t="shared" si="10"/>
        <v>0</v>
      </c>
      <c r="N55" s="364" t="s">
        <v>267</v>
      </c>
      <c r="O55" s="365" t="s">
        <v>145</v>
      </c>
      <c r="P55" s="365" t="s">
        <v>100</v>
      </c>
      <c r="Q55" s="244" t="s">
        <v>100</v>
      </c>
      <c r="R55" s="216" t="s">
        <v>272</v>
      </c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</row>
    <row r="56" spans="1:100" s="201" customFormat="1" ht="115.5" customHeight="1" x14ac:dyDescent="0.2">
      <c r="A56" s="366">
        <v>3179</v>
      </c>
      <c r="B56" s="195" t="s">
        <v>102</v>
      </c>
      <c r="C56" s="165" t="s">
        <v>103</v>
      </c>
      <c r="D56" s="367" t="s">
        <v>273</v>
      </c>
      <c r="E56" s="167">
        <f t="shared" si="9"/>
        <v>24614</v>
      </c>
      <c r="F56" s="169">
        <v>20902</v>
      </c>
      <c r="G56" s="169">
        <v>1212</v>
      </c>
      <c r="H56" s="169">
        <v>2500</v>
      </c>
      <c r="I56" s="170">
        <v>992</v>
      </c>
      <c r="J56" s="189">
        <v>1650</v>
      </c>
      <c r="K56" s="189">
        <v>1650</v>
      </c>
      <c r="L56" s="277">
        <v>32</v>
      </c>
      <c r="M56" s="174">
        <f t="shared" si="10"/>
        <v>1.9393939393939394</v>
      </c>
      <c r="N56" s="368"/>
      <c r="O56" s="176"/>
      <c r="P56" s="176"/>
      <c r="Q56" s="177"/>
      <c r="R56" s="178" t="s">
        <v>274</v>
      </c>
    </row>
    <row r="57" spans="1:100" s="307" customFormat="1" ht="54" customHeight="1" x14ac:dyDescent="0.2">
      <c r="A57" s="357">
        <v>3185</v>
      </c>
      <c r="B57" s="300"/>
      <c r="C57" s="358" t="s">
        <v>184</v>
      </c>
      <c r="D57" s="206" t="s">
        <v>275</v>
      </c>
      <c r="E57" s="207">
        <f t="shared" si="8"/>
        <v>26864</v>
      </c>
      <c r="F57" s="208">
        <v>25000</v>
      </c>
      <c r="G57" s="208">
        <v>1864</v>
      </c>
      <c r="H57" s="208">
        <v>0</v>
      </c>
      <c r="I57" s="210">
        <f>764+1100</f>
        <v>1864</v>
      </c>
      <c r="J57" s="189">
        <v>4870</v>
      </c>
      <c r="K57" s="189">
        <v>4870</v>
      </c>
      <c r="L57" s="360">
        <v>0</v>
      </c>
      <c r="M57" s="369">
        <f t="shared" si="10"/>
        <v>0</v>
      </c>
      <c r="N57" s="363" t="s">
        <v>276</v>
      </c>
      <c r="O57" s="214" t="s">
        <v>216</v>
      </c>
      <c r="P57" s="214" t="s">
        <v>100</v>
      </c>
      <c r="Q57" s="215" t="s">
        <v>182</v>
      </c>
      <c r="R57" s="216" t="s">
        <v>277</v>
      </c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</row>
    <row r="58" spans="1:100" s="307" customFormat="1" ht="58.5" customHeight="1" thickBot="1" x14ac:dyDescent="0.25">
      <c r="A58" s="723">
        <v>3186</v>
      </c>
      <c r="B58" s="724" t="s">
        <v>132</v>
      </c>
      <c r="C58" s="327" t="s">
        <v>184</v>
      </c>
      <c r="D58" s="735" t="s">
        <v>278</v>
      </c>
      <c r="E58" s="329">
        <f t="shared" si="8"/>
        <v>5196</v>
      </c>
      <c r="F58" s="736">
        <v>4044</v>
      </c>
      <c r="G58" s="736">
        <v>631</v>
      </c>
      <c r="H58" s="736">
        <v>521</v>
      </c>
      <c r="I58" s="737">
        <v>5196</v>
      </c>
      <c r="J58" s="768">
        <v>612</v>
      </c>
      <c r="K58" s="768">
        <v>612</v>
      </c>
      <c r="L58" s="415">
        <v>93</v>
      </c>
      <c r="M58" s="729">
        <f t="shared" si="10"/>
        <v>15.196078431372548</v>
      </c>
      <c r="N58" s="1131" t="s">
        <v>279</v>
      </c>
      <c r="O58" s="688" t="s">
        <v>150</v>
      </c>
      <c r="P58" s="688" t="s">
        <v>280</v>
      </c>
      <c r="Q58" s="338" t="s">
        <v>216</v>
      </c>
      <c r="R58" s="722" t="s">
        <v>281</v>
      </c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</row>
    <row r="59" spans="1:100" s="375" customFormat="1" ht="55.5" customHeight="1" x14ac:dyDescent="0.2">
      <c r="A59" s="316">
        <v>3193</v>
      </c>
      <c r="B59" s="318" t="s">
        <v>282</v>
      </c>
      <c r="C59" s="318" t="s">
        <v>283</v>
      </c>
      <c r="D59" s="370" t="s">
        <v>284</v>
      </c>
      <c r="E59" s="312">
        <f>SUM(F59:H59)</f>
        <v>87115</v>
      </c>
      <c r="F59" s="371">
        <v>85000</v>
      </c>
      <c r="G59" s="371">
        <v>2000</v>
      </c>
      <c r="H59" s="372">
        <v>115</v>
      </c>
      <c r="I59" s="322">
        <v>968</v>
      </c>
      <c r="J59" s="569">
        <v>2532</v>
      </c>
      <c r="K59" s="569">
        <v>2532</v>
      </c>
      <c r="L59" s="371">
        <v>0</v>
      </c>
      <c r="M59" s="369">
        <f t="shared" si="10"/>
        <v>0</v>
      </c>
      <c r="N59" s="242" t="s">
        <v>82</v>
      </c>
      <c r="O59" s="318">
        <v>2019</v>
      </c>
      <c r="P59" s="318" t="s">
        <v>220</v>
      </c>
      <c r="Q59" s="244"/>
      <c r="R59" s="975" t="s">
        <v>285</v>
      </c>
    </row>
    <row r="60" spans="1:100" s="307" customFormat="1" ht="56.25" customHeight="1" x14ac:dyDescent="0.2">
      <c r="A60" s="376">
        <v>3204</v>
      </c>
      <c r="B60" s="300" t="s">
        <v>286</v>
      </c>
      <c r="C60" s="358" t="s">
        <v>184</v>
      </c>
      <c r="D60" s="377" t="s">
        <v>287</v>
      </c>
      <c r="E60" s="207">
        <f>F60+G60+H60</f>
        <v>756</v>
      </c>
      <c r="F60" s="208">
        <v>590</v>
      </c>
      <c r="G60" s="208">
        <v>136</v>
      </c>
      <c r="H60" s="208">
        <v>30</v>
      </c>
      <c r="I60" s="210">
        <v>92</v>
      </c>
      <c r="J60" s="189">
        <v>147</v>
      </c>
      <c r="K60" s="189">
        <v>147</v>
      </c>
      <c r="L60" s="360">
        <v>27</v>
      </c>
      <c r="M60" s="369">
        <f t="shared" si="10"/>
        <v>18.367346938775512</v>
      </c>
      <c r="N60" s="213" t="s">
        <v>82</v>
      </c>
      <c r="O60" s="378" t="s">
        <v>82</v>
      </c>
      <c r="P60" s="214"/>
      <c r="Q60" s="215"/>
      <c r="R60" s="216" t="s">
        <v>288</v>
      </c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</row>
    <row r="61" spans="1:100" s="217" customFormat="1" ht="28.5" customHeight="1" x14ac:dyDescent="0.2">
      <c r="A61" s="316">
        <v>3210</v>
      </c>
      <c r="B61" s="318" t="s">
        <v>102</v>
      </c>
      <c r="C61" s="400" t="s">
        <v>184</v>
      </c>
      <c r="D61" s="319" t="s">
        <v>289</v>
      </c>
      <c r="E61" s="320">
        <f t="shared" ref="E61:E76" si="11">F61+G61+H61</f>
        <v>14352</v>
      </c>
      <c r="F61" s="371">
        <v>13324</v>
      </c>
      <c r="G61" s="371">
        <v>663</v>
      </c>
      <c r="H61" s="372">
        <v>365</v>
      </c>
      <c r="I61" s="322">
        <v>14352</v>
      </c>
      <c r="J61" s="189">
        <v>7485</v>
      </c>
      <c r="K61" s="189">
        <v>7485</v>
      </c>
      <c r="L61" s="371">
        <v>640</v>
      </c>
      <c r="M61" s="402">
        <f t="shared" si="10"/>
        <v>8.5504342017368078</v>
      </c>
      <c r="N61" s="242"/>
      <c r="O61" s="407" t="s">
        <v>290</v>
      </c>
      <c r="P61" s="365" t="s">
        <v>291</v>
      </c>
      <c r="Q61" s="244" t="s">
        <v>262</v>
      </c>
      <c r="R61" s="975" t="s">
        <v>292</v>
      </c>
    </row>
    <row r="62" spans="1:100" s="201" customFormat="1" ht="46.5" customHeight="1" x14ac:dyDescent="0.2">
      <c r="A62" s="379">
        <v>3212</v>
      </c>
      <c r="B62" s="245" t="s">
        <v>293</v>
      </c>
      <c r="C62" s="246" t="s">
        <v>103</v>
      </c>
      <c r="D62" s="380" t="s">
        <v>294</v>
      </c>
      <c r="E62" s="187">
        <f t="shared" si="11"/>
        <v>3718</v>
      </c>
      <c r="F62" s="198">
        <v>2396</v>
      </c>
      <c r="G62" s="198">
        <v>337</v>
      </c>
      <c r="H62" s="198">
        <v>985</v>
      </c>
      <c r="I62" s="199">
        <v>337</v>
      </c>
      <c r="J62" s="189">
        <v>3500</v>
      </c>
      <c r="K62" s="189">
        <v>3500</v>
      </c>
      <c r="L62" s="287">
        <v>0</v>
      </c>
      <c r="M62" s="248">
        <f t="shared" si="10"/>
        <v>0</v>
      </c>
      <c r="N62" s="249" t="s">
        <v>163</v>
      </c>
      <c r="O62" s="381" t="s">
        <v>295</v>
      </c>
      <c r="P62" s="250"/>
      <c r="Q62" s="251"/>
      <c r="R62" s="178" t="s">
        <v>296</v>
      </c>
    </row>
    <row r="63" spans="1:100" s="355" customFormat="1" ht="21.75" customHeight="1" x14ac:dyDescent="0.2">
      <c r="A63" s="382">
        <v>3215</v>
      </c>
      <c r="B63" s="286"/>
      <c r="C63" s="383" t="s">
        <v>184</v>
      </c>
      <c r="D63" s="384" t="s">
        <v>297</v>
      </c>
      <c r="E63" s="187">
        <f t="shared" si="11"/>
        <v>50000</v>
      </c>
      <c r="F63" s="190">
        <v>48000</v>
      </c>
      <c r="G63" s="190">
        <v>2000</v>
      </c>
      <c r="H63" s="385">
        <v>0</v>
      </c>
      <c r="I63" s="386">
        <v>0</v>
      </c>
      <c r="J63" s="189">
        <v>500</v>
      </c>
      <c r="K63" s="189">
        <v>500</v>
      </c>
      <c r="L63" s="190">
        <v>0</v>
      </c>
      <c r="M63" s="248">
        <f t="shared" si="10"/>
        <v>0</v>
      </c>
      <c r="N63" s="249"/>
      <c r="O63" s="286"/>
      <c r="P63" s="286"/>
      <c r="Q63" s="251"/>
      <c r="R63" s="387" t="s">
        <v>298</v>
      </c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</row>
    <row r="64" spans="1:100" s="201" customFormat="1" ht="406.5" customHeight="1" x14ac:dyDescent="0.2">
      <c r="A64" s="273">
        <v>3218</v>
      </c>
      <c r="B64" s="274" t="s">
        <v>102</v>
      </c>
      <c r="C64" s="979" t="s">
        <v>299</v>
      </c>
      <c r="D64" s="980" t="s">
        <v>300</v>
      </c>
      <c r="E64" s="167">
        <f t="shared" si="11"/>
        <v>31215</v>
      </c>
      <c r="F64" s="277">
        <v>29700</v>
      </c>
      <c r="G64" s="278">
        <v>1036</v>
      </c>
      <c r="H64" s="278">
        <v>479</v>
      </c>
      <c r="I64" s="279">
        <v>10819</v>
      </c>
      <c r="J64" s="569">
        <v>25242</v>
      </c>
      <c r="K64" s="569">
        <v>23927</v>
      </c>
      <c r="L64" s="277">
        <v>96</v>
      </c>
      <c r="M64" s="981">
        <f t="shared" si="10"/>
        <v>0.40122037865173232</v>
      </c>
      <c r="N64" s="175"/>
      <c r="O64" s="982"/>
      <c r="P64" s="983" t="s">
        <v>301</v>
      </c>
      <c r="Q64" s="177"/>
      <c r="R64" s="984" t="s">
        <v>302</v>
      </c>
    </row>
    <row r="65" spans="1:100" s="201" customFormat="1" ht="42.75" customHeight="1" x14ac:dyDescent="0.2">
      <c r="A65" s="252">
        <v>3220</v>
      </c>
      <c r="B65" s="265" t="s">
        <v>102</v>
      </c>
      <c r="C65" s="388" t="s">
        <v>103</v>
      </c>
      <c r="D65" s="389" t="s">
        <v>303</v>
      </c>
      <c r="E65" s="390">
        <f t="shared" si="11"/>
        <v>31600</v>
      </c>
      <c r="F65" s="267">
        <v>29562</v>
      </c>
      <c r="G65" s="268">
        <v>1133</v>
      </c>
      <c r="H65" s="268">
        <v>905</v>
      </c>
      <c r="I65" s="269">
        <v>1200</v>
      </c>
      <c r="J65" s="189">
        <v>2600</v>
      </c>
      <c r="K65" s="189">
        <v>2600</v>
      </c>
      <c r="L65" s="267">
        <v>0</v>
      </c>
      <c r="M65" s="391">
        <f t="shared" si="10"/>
        <v>0</v>
      </c>
      <c r="N65" s="261" t="s">
        <v>112</v>
      </c>
      <c r="O65" s="392"/>
      <c r="P65" s="265"/>
      <c r="Q65" s="263"/>
      <c r="R65" s="232" t="s">
        <v>304</v>
      </c>
    </row>
    <row r="66" spans="1:100" s="307" customFormat="1" ht="42.75" customHeight="1" x14ac:dyDescent="0.2">
      <c r="A66" s="393">
        <v>3223</v>
      </c>
      <c r="B66" s="394"/>
      <c r="C66" s="395" t="s">
        <v>184</v>
      </c>
      <c r="D66" s="475" t="s">
        <v>305</v>
      </c>
      <c r="E66" s="207">
        <f t="shared" si="11"/>
        <v>8836</v>
      </c>
      <c r="F66" s="360">
        <v>8500</v>
      </c>
      <c r="G66" s="396">
        <v>336</v>
      </c>
      <c r="H66" s="396">
        <v>0</v>
      </c>
      <c r="I66" s="397">
        <v>336</v>
      </c>
      <c r="J66" s="189">
        <v>9063</v>
      </c>
      <c r="K66" s="189">
        <v>9063</v>
      </c>
      <c r="L66" s="360">
        <v>0</v>
      </c>
      <c r="M66" s="398">
        <f t="shared" si="10"/>
        <v>0</v>
      </c>
      <c r="N66" s="213" t="s">
        <v>109</v>
      </c>
      <c r="O66" s="407" t="s">
        <v>306</v>
      </c>
      <c r="P66" s="318">
        <v>2019</v>
      </c>
      <c r="Q66" s="244" t="s">
        <v>82</v>
      </c>
      <c r="R66" s="216" t="s">
        <v>307</v>
      </c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</row>
    <row r="67" spans="1:100" s="307" customFormat="1" ht="105.75" customHeight="1" x14ac:dyDescent="0.2">
      <c r="A67" s="393">
        <v>3226</v>
      </c>
      <c r="B67" s="394" t="s">
        <v>102</v>
      </c>
      <c r="C67" s="395" t="s">
        <v>173</v>
      </c>
      <c r="D67" s="317" t="s">
        <v>308</v>
      </c>
      <c r="E67" s="207">
        <f t="shared" si="11"/>
        <v>46284</v>
      </c>
      <c r="F67" s="360">
        <v>43975</v>
      </c>
      <c r="G67" s="396">
        <v>2309</v>
      </c>
      <c r="H67" s="396">
        <v>0</v>
      </c>
      <c r="I67" s="397">
        <v>1198</v>
      </c>
      <c r="J67" s="189">
        <v>2058</v>
      </c>
      <c r="K67" s="189">
        <v>2058</v>
      </c>
      <c r="L67" s="360">
        <v>0</v>
      </c>
      <c r="M67" s="398">
        <f t="shared" si="10"/>
        <v>0</v>
      </c>
      <c r="N67" s="363" t="s">
        <v>175</v>
      </c>
      <c r="O67" s="214"/>
      <c r="P67" s="378"/>
      <c r="Q67" s="215"/>
      <c r="R67" s="216" t="s">
        <v>309</v>
      </c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</row>
    <row r="68" spans="1:100" s="307" customFormat="1" ht="65.25" customHeight="1" thickBot="1" x14ac:dyDescent="0.25">
      <c r="A68" s="1114">
        <v>3227</v>
      </c>
      <c r="B68" s="1132" t="s">
        <v>94</v>
      </c>
      <c r="C68" s="327" t="s">
        <v>138</v>
      </c>
      <c r="D68" s="414" t="s">
        <v>310</v>
      </c>
      <c r="E68" s="329">
        <f t="shared" si="11"/>
        <v>72348</v>
      </c>
      <c r="F68" s="415">
        <v>69848</v>
      </c>
      <c r="G68" s="416">
        <v>2100</v>
      </c>
      <c r="H68" s="416">
        <v>400</v>
      </c>
      <c r="I68" s="331">
        <v>787</v>
      </c>
      <c r="J68" s="768">
        <v>548</v>
      </c>
      <c r="K68" s="768">
        <v>548</v>
      </c>
      <c r="L68" s="415">
        <v>0</v>
      </c>
      <c r="M68" s="417">
        <f t="shared" si="10"/>
        <v>0</v>
      </c>
      <c r="N68" s="1131" t="s">
        <v>82</v>
      </c>
      <c r="O68" s="688"/>
      <c r="P68" s="721"/>
      <c r="Q68" s="338"/>
      <c r="R68" s="722" t="s">
        <v>311</v>
      </c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</row>
    <row r="69" spans="1:100" s="307" customFormat="1" ht="71.25" customHeight="1" x14ac:dyDescent="0.2">
      <c r="A69" s="233">
        <v>3228</v>
      </c>
      <c r="B69" s="400" t="s">
        <v>137</v>
      </c>
      <c r="C69" s="400" t="s">
        <v>173</v>
      </c>
      <c r="D69" s="405" t="s">
        <v>312</v>
      </c>
      <c r="E69" s="320">
        <f t="shared" si="11"/>
        <v>49770</v>
      </c>
      <c r="F69" s="371">
        <v>47402</v>
      </c>
      <c r="G69" s="372">
        <v>2368</v>
      </c>
      <c r="H69" s="372">
        <v>0</v>
      </c>
      <c r="I69" s="322">
        <v>2360</v>
      </c>
      <c r="J69" s="569">
        <v>870</v>
      </c>
      <c r="K69" s="569">
        <v>870</v>
      </c>
      <c r="L69" s="371">
        <v>8</v>
      </c>
      <c r="M69" s="402">
        <f t="shared" si="10"/>
        <v>0.91954022988505746</v>
      </c>
      <c r="N69" s="406" t="s">
        <v>178</v>
      </c>
      <c r="O69" s="365"/>
      <c r="P69" s="407"/>
      <c r="Q69" s="244"/>
      <c r="R69" s="324" t="s">
        <v>313</v>
      </c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</row>
    <row r="70" spans="1:100" s="307" customFormat="1" ht="31.5" customHeight="1" x14ac:dyDescent="0.2">
      <c r="A70" s="393">
        <v>3236</v>
      </c>
      <c r="B70" s="395"/>
      <c r="C70" s="358" t="s">
        <v>184</v>
      </c>
      <c r="D70" s="408" t="s">
        <v>314</v>
      </c>
      <c r="E70" s="207">
        <f t="shared" si="11"/>
        <v>3260</v>
      </c>
      <c r="F70" s="360">
        <v>3000</v>
      </c>
      <c r="G70" s="396">
        <v>260</v>
      </c>
      <c r="H70" s="396">
        <v>0</v>
      </c>
      <c r="I70" s="397">
        <v>260</v>
      </c>
      <c r="J70" s="189">
        <v>500</v>
      </c>
      <c r="K70" s="189">
        <v>500</v>
      </c>
      <c r="L70" s="360">
        <v>0</v>
      </c>
      <c r="M70" s="398">
        <f t="shared" si="10"/>
        <v>0</v>
      </c>
      <c r="N70" s="213" t="s">
        <v>81</v>
      </c>
      <c r="O70" s="378" t="s">
        <v>82</v>
      </c>
      <c r="P70" s="378"/>
      <c r="Q70" s="215"/>
      <c r="R70" s="216" t="s">
        <v>315</v>
      </c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</row>
    <row r="71" spans="1:100" s="217" customFormat="1" ht="69.75" customHeight="1" x14ac:dyDescent="0.2">
      <c r="A71" s="409">
        <v>3239</v>
      </c>
      <c r="B71" s="395" t="s">
        <v>102</v>
      </c>
      <c r="C71" s="254" t="s">
        <v>173</v>
      </c>
      <c r="D71" s="410" t="s">
        <v>316</v>
      </c>
      <c r="E71" s="207">
        <f t="shared" si="11"/>
        <v>130385</v>
      </c>
      <c r="F71" s="360">
        <v>87383</v>
      </c>
      <c r="G71" s="396">
        <v>3527</v>
      </c>
      <c r="H71" s="396">
        <v>39475</v>
      </c>
      <c r="I71" s="397">
        <v>4052</v>
      </c>
      <c r="J71" s="189">
        <v>600</v>
      </c>
      <c r="K71" s="189">
        <v>600</v>
      </c>
      <c r="L71" s="360">
        <v>19</v>
      </c>
      <c r="M71" s="398">
        <f t="shared" si="10"/>
        <v>3.166666666666667</v>
      </c>
      <c r="N71" s="213" t="s">
        <v>175</v>
      </c>
      <c r="O71" s="378"/>
      <c r="P71" s="378"/>
      <c r="Q71" s="215"/>
      <c r="R71" s="1174" t="s">
        <v>317</v>
      </c>
    </row>
    <row r="72" spans="1:100" s="217" customFormat="1" ht="29.25" customHeight="1" x14ac:dyDescent="0.2">
      <c r="A72" s="409">
        <v>3257</v>
      </c>
      <c r="B72" s="395"/>
      <c r="C72" s="254" t="s">
        <v>184</v>
      </c>
      <c r="D72" s="410" t="s">
        <v>318</v>
      </c>
      <c r="E72" s="207">
        <f t="shared" si="11"/>
        <v>7071</v>
      </c>
      <c r="F72" s="360">
        <v>6321</v>
      </c>
      <c r="G72" s="396">
        <v>750</v>
      </c>
      <c r="H72" s="396">
        <v>0</v>
      </c>
      <c r="I72" s="397">
        <v>0</v>
      </c>
      <c r="J72" s="189">
        <v>400</v>
      </c>
      <c r="K72" s="189">
        <v>400</v>
      </c>
      <c r="L72" s="360">
        <v>0</v>
      </c>
      <c r="M72" s="398">
        <f t="shared" si="10"/>
        <v>0</v>
      </c>
      <c r="N72" s="213" t="s">
        <v>82</v>
      </c>
      <c r="O72" s="378" t="s">
        <v>92</v>
      </c>
      <c r="P72" s="378" t="s">
        <v>100</v>
      </c>
      <c r="Q72" s="215" t="s">
        <v>100</v>
      </c>
      <c r="R72" s="216" t="s">
        <v>319</v>
      </c>
    </row>
    <row r="73" spans="1:100" s="217" customFormat="1" ht="29.25" customHeight="1" x14ac:dyDescent="0.2">
      <c r="A73" s="409">
        <v>3259</v>
      </c>
      <c r="B73" s="395" t="s">
        <v>320</v>
      </c>
      <c r="C73" s="254" t="s">
        <v>184</v>
      </c>
      <c r="D73" s="410" t="s">
        <v>321</v>
      </c>
      <c r="E73" s="207">
        <v>5000</v>
      </c>
      <c r="F73" s="360">
        <v>4500</v>
      </c>
      <c r="G73" s="396">
        <v>500</v>
      </c>
      <c r="H73" s="396">
        <v>0</v>
      </c>
      <c r="I73" s="397">
        <v>0</v>
      </c>
      <c r="J73" s="189">
        <v>500</v>
      </c>
      <c r="K73" s="189">
        <v>500</v>
      </c>
      <c r="L73" s="360">
        <v>0</v>
      </c>
      <c r="M73" s="398">
        <f t="shared" si="10"/>
        <v>0</v>
      </c>
      <c r="N73" s="213"/>
      <c r="O73" s="378"/>
      <c r="P73" s="378"/>
      <c r="Q73" s="215"/>
      <c r="R73" s="216" t="s">
        <v>322</v>
      </c>
    </row>
    <row r="74" spans="1:100" s="217" customFormat="1" ht="29.25" customHeight="1" x14ac:dyDescent="0.2">
      <c r="A74" s="409">
        <v>3292</v>
      </c>
      <c r="B74" s="395" t="s">
        <v>122</v>
      </c>
      <c r="C74" s="254" t="s">
        <v>187</v>
      </c>
      <c r="D74" s="410" t="s">
        <v>323</v>
      </c>
      <c r="E74" s="207">
        <f t="shared" ref="E74" si="12">F74+G74+H74</f>
        <v>84919</v>
      </c>
      <c r="F74" s="360">
        <v>80000</v>
      </c>
      <c r="G74" s="396">
        <f>1319+3600</f>
        <v>4919</v>
      </c>
      <c r="H74" s="396">
        <v>0</v>
      </c>
      <c r="I74" s="397">
        <f>1199.4125+120</f>
        <v>1319.4124999999999</v>
      </c>
      <c r="J74" s="189">
        <v>1000</v>
      </c>
      <c r="K74" s="189">
        <v>1000</v>
      </c>
      <c r="L74" s="360">
        <v>36</v>
      </c>
      <c r="M74" s="398">
        <f t="shared" si="10"/>
        <v>3.5999999999999996</v>
      </c>
      <c r="N74" s="213" t="s">
        <v>324</v>
      </c>
      <c r="O74" s="378" t="s">
        <v>92</v>
      </c>
      <c r="P74" s="378" t="s">
        <v>181</v>
      </c>
      <c r="Q74" s="215" t="s">
        <v>182</v>
      </c>
      <c r="R74" s="216" t="s">
        <v>325</v>
      </c>
    </row>
    <row r="75" spans="1:100" s="217" customFormat="1" ht="45.75" customHeight="1" x14ac:dyDescent="0.2">
      <c r="A75" s="409">
        <v>8191</v>
      </c>
      <c r="B75" s="395" t="s">
        <v>122</v>
      </c>
      <c r="C75" s="254" t="s">
        <v>326</v>
      </c>
      <c r="D75" s="410" t="s">
        <v>327</v>
      </c>
      <c r="E75" s="207">
        <f>F75+G75+H75</f>
        <v>23038</v>
      </c>
      <c r="F75" s="360">
        <v>23038</v>
      </c>
      <c r="G75" s="396">
        <v>0</v>
      </c>
      <c r="H75" s="396">
        <v>0</v>
      </c>
      <c r="I75" s="397">
        <v>0</v>
      </c>
      <c r="J75" s="189">
        <v>5000</v>
      </c>
      <c r="K75" s="189">
        <v>5000</v>
      </c>
      <c r="L75" s="360">
        <v>0</v>
      </c>
      <c r="M75" s="398">
        <f t="shared" si="10"/>
        <v>0</v>
      </c>
      <c r="N75" s="213" t="s">
        <v>290</v>
      </c>
      <c r="O75" s="214" t="s">
        <v>328</v>
      </c>
      <c r="P75" s="214" t="s">
        <v>329</v>
      </c>
      <c r="Q75" s="215"/>
      <c r="R75" s="216" t="s">
        <v>330</v>
      </c>
    </row>
    <row r="76" spans="1:100" s="217" customFormat="1" ht="23.25" customHeight="1" thickBot="1" x14ac:dyDescent="0.25">
      <c r="A76" s="411">
        <v>8228</v>
      </c>
      <c r="B76" s="412" t="s">
        <v>102</v>
      </c>
      <c r="C76" s="413" t="s">
        <v>283</v>
      </c>
      <c r="D76" s="414" t="s">
        <v>331</v>
      </c>
      <c r="E76" s="329">
        <f t="shared" si="11"/>
        <v>1041</v>
      </c>
      <c r="F76" s="415">
        <v>1000</v>
      </c>
      <c r="G76" s="416">
        <v>41</v>
      </c>
      <c r="H76" s="416">
        <v>0</v>
      </c>
      <c r="I76" s="331">
        <v>41</v>
      </c>
      <c r="J76" s="768">
        <v>958</v>
      </c>
      <c r="K76" s="768">
        <v>958</v>
      </c>
      <c r="L76" s="415">
        <v>0</v>
      </c>
      <c r="M76" s="417">
        <f t="shared" si="10"/>
        <v>0</v>
      </c>
      <c r="N76" s="335"/>
      <c r="O76" s="418"/>
      <c r="P76" s="418" t="s">
        <v>142</v>
      </c>
      <c r="Q76" s="338"/>
      <c r="R76" s="722" t="s">
        <v>332</v>
      </c>
    </row>
    <row r="77" spans="1:100" ht="21.75" customHeight="1" thickBot="1" x14ac:dyDescent="0.25">
      <c r="A77" s="1180" t="s">
        <v>17</v>
      </c>
      <c r="B77" s="1181"/>
      <c r="C77" s="1181"/>
      <c r="D77" s="1182"/>
      <c r="E77" s="155">
        <f t="shared" ref="E77:L77" si="13">SUM(E78:E81)</f>
        <v>1995039</v>
      </c>
      <c r="F77" s="156">
        <f t="shared" si="13"/>
        <v>1937618</v>
      </c>
      <c r="G77" s="156">
        <f t="shared" si="13"/>
        <v>37228</v>
      </c>
      <c r="H77" s="156">
        <f t="shared" si="13"/>
        <v>20193</v>
      </c>
      <c r="I77" s="157">
        <f t="shared" si="13"/>
        <v>25383</v>
      </c>
      <c r="J77" s="158">
        <f t="shared" si="13"/>
        <v>21912</v>
      </c>
      <c r="K77" s="156">
        <f t="shared" si="13"/>
        <v>21912</v>
      </c>
      <c r="L77" s="156">
        <f t="shared" si="13"/>
        <v>0</v>
      </c>
      <c r="M77" s="159">
        <f t="shared" si="10"/>
        <v>0</v>
      </c>
      <c r="N77" s="160"/>
      <c r="O77" s="161"/>
      <c r="P77" s="161"/>
      <c r="Q77" s="162"/>
      <c r="R77" s="163"/>
    </row>
    <row r="78" spans="1:100" s="431" customFormat="1" ht="134.25" customHeight="1" x14ac:dyDescent="0.2">
      <c r="A78" s="419">
        <v>3195</v>
      </c>
      <c r="B78" s="420" t="s">
        <v>129</v>
      </c>
      <c r="C78" s="420" t="s">
        <v>103</v>
      </c>
      <c r="D78" s="421" t="s">
        <v>333</v>
      </c>
      <c r="E78" s="422">
        <f>F78+G78+H78</f>
        <v>168304</v>
      </c>
      <c r="F78" s="423">
        <v>155107</v>
      </c>
      <c r="G78" s="423">
        <v>4961</v>
      </c>
      <c r="H78" s="423">
        <v>8236</v>
      </c>
      <c r="I78" s="424">
        <v>4961</v>
      </c>
      <c r="J78" s="425">
        <v>6200</v>
      </c>
      <c r="K78" s="425">
        <v>6200</v>
      </c>
      <c r="L78" s="426">
        <v>0</v>
      </c>
      <c r="M78" s="427">
        <f t="shared" si="10"/>
        <v>0</v>
      </c>
      <c r="N78" s="428"/>
      <c r="O78" s="429"/>
      <c r="P78" s="429"/>
      <c r="Q78" s="430"/>
      <c r="R78" s="193" t="s">
        <v>334</v>
      </c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1171"/>
      <c r="BM78" s="1171"/>
      <c r="BN78" s="1171"/>
      <c r="BO78" s="1171"/>
      <c r="BP78" s="1171"/>
      <c r="BQ78" s="1171"/>
      <c r="BR78" s="1171"/>
      <c r="BS78" s="1171"/>
      <c r="BT78" s="1171"/>
      <c r="BU78" s="1171"/>
      <c r="BV78" s="1171"/>
      <c r="BW78" s="1171"/>
      <c r="BX78" s="1171"/>
      <c r="BY78" s="1171"/>
      <c r="BZ78" s="1171"/>
      <c r="CA78" s="1171"/>
      <c r="CB78" s="1171"/>
      <c r="CC78" s="1171"/>
      <c r="CD78" s="1171"/>
      <c r="CE78" s="1171"/>
      <c r="CF78" s="1171"/>
      <c r="CG78" s="1171"/>
      <c r="CH78" s="1171"/>
      <c r="CI78" s="1171"/>
      <c r="CJ78" s="1171"/>
      <c r="CK78" s="1171"/>
      <c r="CL78" s="1171"/>
      <c r="CM78" s="1171"/>
      <c r="CN78" s="1171"/>
      <c r="CO78" s="1171"/>
      <c r="CP78" s="1171"/>
      <c r="CQ78" s="1171"/>
      <c r="CR78" s="1171"/>
      <c r="CS78" s="1171"/>
      <c r="CT78" s="1171"/>
      <c r="CU78" s="1171"/>
      <c r="CV78" s="1171"/>
    </row>
    <row r="79" spans="1:100" s="431" customFormat="1" ht="188.25" customHeight="1" x14ac:dyDescent="0.2">
      <c r="A79" s="366">
        <v>3202</v>
      </c>
      <c r="B79" s="165" t="s">
        <v>122</v>
      </c>
      <c r="C79" s="165" t="s">
        <v>103</v>
      </c>
      <c r="D79" s="432" t="s">
        <v>335</v>
      </c>
      <c r="E79" s="167">
        <f>F79+G79+H79</f>
        <v>1496694</v>
      </c>
      <c r="F79" s="169">
        <v>1470000</v>
      </c>
      <c r="G79" s="169">
        <v>17910</v>
      </c>
      <c r="H79" s="169">
        <v>8784</v>
      </c>
      <c r="I79" s="170">
        <v>11431</v>
      </c>
      <c r="J79" s="280">
        <v>10172</v>
      </c>
      <c r="K79" s="280">
        <v>10172</v>
      </c>
      <c r="L79" s="200">
        <v>0</v>
      </c>
      <c r="M79" s="297">
        <f t="shared" si="10"/>
        <v>0</v>
      </c>
      <c r="N79" s="175"/>
      <c r="O79" s="176"/>
      <c r="P79" s="176"/>
      <c r="Q79" s="177"/>
      <c r="R79" s="178" t="s">
        <v>336</v>
      </c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1171"/>
      <c r="BM79" s="1171"/>
      <c r="BN79" s="1171"/>
      <c r="BO79" s="1171"/>
      <c r="BP79" s="1171"/>
      <c r="BQ79" s="1171"/>
      <c r="BR79" s="1171"/>
      <c r="BS79" s="1171"/>
      <c r="BT79" s="1171"/>
      <c r="BU79" s="1171"/>
      <c r="BV79" s="1171"/>
      <c r="BW79" s="1171"/>
      <c r="BX79" s="1171"/>
      <c r="BY79" s="1171"/>
      <c r="BZ79" s="1171"/>
      <c r="CA79" s="1171"/>
      <c r="CB79" s="1171"/>
      <c r="CC79" s="1171"/>
      <c r="CD79" s="1171"/>
      <c r="CE79" s="1171"/>
      <c r="CF79" s="1171"/>
      <c r="CG79" s="1171"/>
      <c r="CH79" s="1171"/>
      <c r="CI79" s="1171"/>
      <c r="CJ79" s="1171"/>
      <c r="CK79" s="1171"/>
      <c r="CL79" s="1171"/>
      <c r="CM79" s="1171"/>
      <c r="CN79" s="1171"/>
      <c r="CO79" s="1171"/>
      <c r="CP79" s="1171"/>
      <c r="CQ79" s="1171"/>
      <c r="CR79" s="1171"/>
      <c r="CS79" s="1171"/>
      <c r="CT79" s="1171"/>
      <c r="CU79" s="1171"/>
      <c r="CV79" s="1171"/>
    </row>
    <row r="80" spans="1:100" s="434" customFormat="1" ht="29.25" customHeight="1" x14ac:dyDescent="0.2">
      <c r="A80" s="357">
        <v>3225</v>
      </c>
      <c r="B80" s="358" t="s">
        <v>102</v>
      </c>
      <c r="C80" s="358" t="s">
        <v>173</v>
      </c>
      <c r="D80" s="317" t="s">
        <v>337</v>
      </c>
      <c r="E80" s="207">
        <f>F80+G80+H80</f>
        <v>33680</v>
      </c>
      <c r="F80" s="208">
        <v>31511</v>
      </c>
      <c r="G80" s="208">
        <v>2169</v>
      </c>
      <c r="H80" s="208">
        <v>0</v>
      </c>
      <c r="I80" s="210">
        <v>1803</v>
      </c>
      <c r="J80" s="188">
        <v>1540</v>
      </c>
      <c r="K80" s="188">
        <v>1540</v>
      </c>
      <c r="L80" s="433">
        <v>0</v>
      </c>
      <c r="M80" s="304">
        <f t="shared" si="10"/>
        <v>0</v>
      </c>
      <c r="N80" s="213" t="s">
        <v>338</v>
      </c>
      <c r="O80" s="214" t="s">
        <v>339</v>
      </c>
      <c r="P80" s="214"/>
      <c r="Q80" s="215"/>
      <c r="R80" s="216" t="s">
        <v>340</v>
      </c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447"/>
      <c r="BM80" s="447"/>
      <c r="BN80" s="447"/>
      <c r="BO80" s="447"/>
      <c r="BP80" s="447"/>
      <c r="BQ80" s="447"/>
      <c r="BR80" s="447"/>
      <c r="BS80" s="447"/>
      <c r="BT80" s="447"/>
      <c r="BU80" s="447"/>
      <c r="BV80" s="447"/>
      <c r="BW80" s="447"/>
      <c r="BX80" s="447"/>
      <c r="BY80" s="447"/>
      <c r="BZ80" s="447"/>
      <c r="CA80" s="447"/>
      <c r="CB80" s="447"/>
      <c r="CC80" s="447"/>
      <c r="CD80" s="447"/>
      <c r="CE80" s="447"/>
      <c r="CF80" s="447"/>
      <c r="CG80" s="447"/>
      <c r="CH80" s="447"/>
      <c r="CI80" s="447"/>
      <c r="CJ80" s="447"/>
      <c r="CK80" s="447"/>
      <c r="CL80" s="447"/>
      <c r="CM80" s="447"/>
      <c r="CN80" s="447"/>
      <c r="CO80" s="447"/>
      <c r="CP80" s="447"/>
      <c r="CQ80" s="447"/>
      <c r="CR80" s="447"/>
      <c r="CS80" s="447"/>
      <c r="CT80" s="447"/>
      <c r="CU80" s="447"/>
      <c r="CV80" s="447"/>
    </row>
    <row r="81" spans="1:100" s="447" customFormat="1" ht="133.5" customHeight="1" thickBot="1" x14ac:dyDescent="0.25">
      <c r="A81" s="435">
        <v>3237</v>
      </c>
      <c r="B81" s="436" t="s">
        <v>102</v>
      </c>
      <c r="C81" s="436" t="s">
        <v>103</v>
      </c>
      <c r="D81" s="437" t="s">
        <v>341</v>
      </c>
      <c r="E81" s="438">
        <f>F81+G81+H81</f>
        <v>296361</v>
      </c>
      <c r="F81" s="439">
        <v>281000</v>
      </c>
      <c r="G81" s="439">
        <v>12188</v>
      </c>
      <c r="H81" s="439">
        <v>3173</v>
      </c>
      <c r="I81" s="440">
        <v>7188</v>
      </c>
      <c r="J81" s="188">
        <v>4000</v>
      </c>
      <c r="K81" s="188">
        <v>4000</v>
      </c>
      <c r="L81" s="441">
        <v>0</v>
      </c>
      <c r="M81" s="442">
        <f t="shared" si="10"/>
        <v>0</v>
      </c>
      <c r="N81" s="443"/>
      <c r="O81" s="444"/>
      <c r="P81" s="444"/>
      <c r="Q81" s="445"/>
      <c r="R81" s="446" t="s">
        <v>342</v>
      </c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</row>
    <row r="82" spans="1:100" ht="21.75" customHeight="1" thickBot="1" x14ac:dyDescent="0.25">
      <c r="A82" s="1180" t="s">
        <v>18</v>
      </c>
      <c r="B82" s="1181"/>
      <c r="C82" s="1181"/>
      <c r="D82" s="1182"/>
      <c r="E82" s="155">
        <f t="shared" ref="E82:L82" si="14">SUM(E83:E84)</f>
        <v>20726</v>
      </c>
      <c r="F82" s="156">
        <f t="shared" si="14"/>
        <v>16500</v>
      </c>
      <c r="G82" s="156">
        <f t="shared" si="14"/>
        <v>3935</v>
      </c>
      <c r="H82" s="156">
        <f t="shared" si="14"/>
        <v>291</v>
      </c>
      <c r="I82" s="157">
        <f t="shared" si="14"/>
        <v>1775</v>
      </c>
      <c r="J82" s="158">
        <f t="shared" si="14"/>
        <v>2860</v>
      </c>
      <c r="K82" s="156">
        <f t="shared" si="14"/>
        <v>2860</v>
      </c>
      <c r="L82" s="158">
        <f t="shared" si="14"/>
        <v>0</v>
      </c>
      <c r="M82" s="159">
        <f t="shared" si="10"/>
        <v>0</v>
      </c>
      <c r="N82" s="160"/>
      <c r="O82" s="161"/>
      <c r="P82" s="161"/>
      <c r="Q82" s="162"/>
      <c r="R82" s="163"/>
    </row>
    <row r="83" spans="1:100" s="450" customFormat="1" ht="52.5" customHeight="1" thickBot="1" x14ac:dyDescent="0.25">
      <c r="A83" s="659">
        <v>3211</v>
      </c>
      <c r="B83" s="661"/>
      <c r="C83" s="661" t="s">
        <v>343</v>
      </c>
      <c r="D83" s="1133" t="s">
        <v>344</v>
      </c>
      <c r="E83" s="663">
        <f>F83+G83+H83</f>
        <v>19647</v>
      </c>
      <c r="F83" s="664">
        <v>16500</v>
      </c>
      <c r="G83" s="664">
        <v>2856</v>
      </c>
      <c r="H83" s="664">
        <v>291</v>
      </c>
      <c r="I83" s="665">
        <v>696</v>
      </c>
      <c r="J83" s="666">
        <v>2000</v>
      </c>
      <c r="K83" s="666">
        <v>2000</v>
      </c>
      <c r="L83" s="666">
        <v>0</v>
      </c>
      <c r="M83" s="1134">
        <f t="shared" si="10"/>
        <v>0</v>
      </c>
      <c r="N83" s="715" t="s">
        <v>345</v>
      </c>
      <c r="O83" s="670"/>
      <c r="P83" s="671" t="s">
        <v>346</v>
      </c>
      <c r="Q83" s="672"/>
      <c r="R83" s="1135" t="s">
        <v>347</v>
      </c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691"/>
      <c r="BM83" s="691"/>
      <c r="BN83" s="691"/>
      <c r="BO83" s="691"/>
      <c r="BP83" s="691"/>
      <c r="BQ83" s="691"/>
      <c r="BR83" s="691"/>
      <c r="BS83" s="691"/>
      <c r="BT83" s="691"/>
      <c r="BU83" s="691"/>
      <c r="BV83" s="691"/>
      <c r="BW83" s="691"/>
      <c r="BX83" s="691"/>
      <c r="BY83" s="691"/>
      <c r="BZ83" s="691"/>
      <c r="CA83" s="691"/>
      <c r="CB83" s="691"/>
      <c r="CC83" s="691"/>
      <c r="CD83" s="691"/>
      <c r="CE83" s="691"/>
      <c r="CF83" s="691"/>
      <c r="CG83" s="691"/>
      <c r="CH83" s="691"/>
      <c r="CI83" s="691"/>
      <c r="CJ83" s="691"/>
      <c r="CK83" s="691"/>
      <c r="CL83" s="691"/>
      <c r="CM83" s="691"/>
      <c r="CN83" s="691"/>
      <c r="CO83" s="691"/>
      <c r="CP83" s="691"/>
      <c r="CQ83" s="691"/>
      <c r="CR83" s="691"/>
      <c r="CS83" s="691"/>
      <c r="CT83" s="691"/>
      <c r="CU83" s="691"/>
      <c r="CV83" s="691"/>
    </row>
    <row r="84" spans="1:100" s="218" customFormat="1" ht="30.75" customHeight="1" thickBot="1" x14ac:dyDescent="0.25">
      <c r="A84" s="435">
        <v>3243</v>
      </c>
      <c r="B84" s="436" t="s">
        <v>102</v>
      </c>
      <c r="C84" s="436" t="s">
        <v>138</v>
      </c>
      <c r="D84" s="451" t="s">
        <v>348</v>
      </c>
      <c r="E84" s="438">
        <f>F84+G84+H84</f>
        <v>1079</v>
      </c>
      <c r="F84" s="439"/>
      <c r="G84" s="439">
        <v>1079</v>
      </c>
      <c r="H84" s="439"/>
      <c r="I84" s="440">
        <v>1079</v>
      </c>
      <c r="J84" s="200">
        <v>860</v>
      </c>
      <c r="K84" s="200">
        <v>860</v>
      </c>
      <c r="L84" s="453">
        <v>0</v>
      </c>
      <c r="M84" s="454">
        <f t="shared" si="10"/>
        <v>0</v>
      </c>
      <c r="N84" s="443" t="s">
        <v>82</v>
      </c>
      <c r="O84" s="444" t="s">
        <v>82</v>
      </c>
      <c r="P84" s="444" t="s">
        <v>220</v>
      </c>
      <c r="Q84" s="445" t="s">
        <v>100</v>
      </c>
      <c r="R84" s="455" t="s">
        <v>349</v>
      </c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</row>
    <row r="85" spans="1:100" ht="21.75" customHeight="1" thickBot="1" x14ac:dyDescent="0.25">
      <c r="A85" s="1180" t="s">
        <v>19</v>
      </c>
      <c r="B85" s="1181"/>
      <c r="C85" s="1181"/>
      <c r="D85" s="1182"/>
      <c r="E85" s="156">
        <f t="shared" ref="E85:L85" si="15">SUM(E86:E86)</f>
        <v>90100</v>
      </c>
      <c r="F85" s="156">
        <f t="shared" si="15"/>
        <v>88600</v>
      </c>
      <c r="G85" s="156">
        <f t="shared" si="15"/>
        <v>1500</v>
      </c>
      <c r="H85" s="156">
        <f t="shared" si="15"/>
        <v>0</v>
      </c>
      <c r="I85" s="157">
        <f t="shared" si="15"/>
        <v>301</v>
      </c>
      <c r="J85" s="158">
        <f t="shared" si="15"/>
        <v>2000</v>
      </c>
      <c r="K85" s="156">
        <f t="shared" si="15"/>
        <v>2000</v>
      </c>
      <c r="L85" s="156">
        <f t="shared" si="15"/>
        <v>0</v>
      </c>
      <c r="M85" s="159">
        <f t="shared" si="10"/>
        <v>0</v>
      </c>
      <c r="N85" s="160"/>
      <c r="O85" s="161"/>
      <c r="P85" s="161"/>
      <c r="Q85" s="162"/>
      <c r="R85" s="163"/>
    </row>
    <row r="86" spans="1:100" s="218" customFormat="1" ht="95.25" customHeight="1" thickBot="1" x14ac:dyDescent="0.25">
      <c r="A86" s="456">
        <v>3245</v>
      </c>
      <c r="B86" s="457" t="s">
        <v>102</v>
      </c>
      <c r="C86" s="436" t="s">
        <v>95</v>
      </c>
      <c r="D86" s="458" t="s">
        <v>350</v>
      </c>
      <c r="E86" s="452">
        <f>SUM(F86:H86)</f>
        <v>90100</v>
      </c>
      <c r="F86" s="459">
        <v>88600</v>
      </c>
      <c r="G86" s="460">
        <v>1500</v>
      </c>
      <c r="H86" s="461">
        <v>0</v>
      </c>
      <c r="I86" s="462">
        <v>301</v>
      </c>
      <c r="J86" s="463">
        <v>2000</v>
      </c>
      <c r="K86" s="463">
        <v>2000</v>
      </c>
      <c r="L86" s="453">
        <v>0</v>
      </c>
      <c r="M86" s="454">
        <f t="shared" si="10"/>
        <v>0</v>
      </c>
      <c r="N86" s="443" t="s">
        <v>351</v>
      </c>
      <c r="O86" s="444"/>
      <c r="P86" s="444"/>
      <c r="Q86" s="445"/>
      <c r="R86" s="446" t="s">
        <v>352</v>
      </c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</row>
    <row r="87" spans="1:100" ht="21.75" customHeight="1" thickBot="1" x14ac:dyDescent="0.25">
      <c r="A87" s="1183" t="s">
        <v>20</v>
      </c>
      <c r="B87" s="1184"/>
      <c r="C87" s="1184"/>
      <c r="D87" s="1184"/>
      <c r="E87" s="464">
        <f t="shared" ref="E87:L87" si="16">SUM(E88:E128)</f>
        <v>729065</v>
      </c>
      <c r="F87" s="158">
        <f t="shared" si="16"/>
        <v>676211</v>
      </c>
      <c r="G87" s="158">
        <f t="shared" si="16"/>
        <v>35295</v>
      </c>
      <c r="H87" s="156">
        <f t="shared" si="16"/>
        <v>17559</v>
      </c>
      <c r="I87" s="157">
        <f t="shared" si="16"/>
        <v>232317</v>
      </c>
      <c r="J87" s="158">
        <f t="shared" si="16"/>
        <v>106512</v>
      </c>
      <c r="K87" s="158">
        <f t="shared" si="16"/>
        <v>106512</v>
      </c>
      <c r="L87" s="158">
        <f t="shared" si="16"/>
        <v>1690</v>
      </c>
      <c r="M87" s="465">
        <f t="shared" si="10"/>
        <v>1.5866756797356167</v>
      </c>
      <c r="N87" s="466"/>
      <c r="O87" s="347"/>
      <c r="P87" s="347"/>
      <c r="Q87" s="348"/>
      <c r="R87" s="349"/>
    </row>
    <row r="88" spans="1:100" s="307" customFormat="1" ht="27" customHeight="1" x14ac:dyDescent="0.2">
      <c r="A88" s="467">
        <v>857</v>
      </c>
      <c r="B88" s="468" t="s">
        <v>228</v>
      </c>
      <c r="C88" s="469" t="s">
        <v>138</v>
      </c>
      <c r="D88" s="470" t="s">
        <v>353</v>
      </c>
      <c r="E88" s="320">
        <f t="shared" ref="E88:E128" si="17">SUM(F88:H88)</f>
        <v>308568</v>
      </c>
      <c r="F88" s="239">
        <v>295370</v>
      </c>
      <c r="G88" s="239">
        <v>3089</v>
      </c>
      <c r="H88" s="239">
        <v>10109</v>
      </c>
      <c r="I88" s="240">
        <v>25616</v>
      </c>
      <c r="J88" s="569">
        <v>9000</v>
      </c>
      <c r="K88" s="569">
        <v>9000</v>
      </c>
      <c r="L88" s="371">
        <v>0</v>
      </c>
      <c r="M88" s="314">
        <f t="shared" si="10"/>
        <v>0</v>
      </c>
      <c r="N88" s="471" t="s">
        <v>91</v>
      </c>
      <c r="O88" s="472"/>
      <c r="P88" s="472"/>
      <c r="Q88" s="473"/>
      <c r="R88" s="474" t="s">
        <v>354</v>
      </c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</row>
    <row r="89" spans="1:100" s="307" customFormat="1" ht="68.25" customHeight="1" x14ac:dyDescent="0.2">
      <c r="A89" s="357">
        <v>7025</v>
      </c>
      <c r="B89" s="300" t="s">
        <v>94</v>
      </c>
      <c r="C89" s="358" t="s">
        <v>355</v>
      </c>
      <c r="D89" s="475" t="s">
        <v>356</v>
      </c>
      <c r="E89" s="207">
        <f t="shared" si="17"/>
        <v>5770</v>
      </c>
      <c r="F89" s="208">
        <v>4865</v>
      </c>
      <c r="G89" s="208">
        <v>346</v>
      </c>
      <c r="H89" s="208">
        <v>559</v>
      </c>
      <c r="I89" s="210">
        <v>340</v>
      </c>
      <c r="J89" s="569">
        <v>130</v>
      </c>
      <c r="K89" s="569">
        <v>130</v>
      </c>
      <c r="L89" s="371">
        <v>0</v>
      </c>
      <c r="M89" s="314">
        <f t="shared" si="10"/>
        <v>0</v>
      </c>
      <c r="N89" s="213" t="s">
        <v>357</v>
      </c>
      <c r="O89" s="214" t="s">
        <v>230</v>
      </c>
      <c r="P89" s="214" t="s">
        <v>92</v>
      </c>
      <c r="Q89" s="215" t="s">
        <v>100</v>
      </c>
      <c r="R89" s="306" t="s">
        <v>358</v>
      </c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</row>
    <row r="90" spans="1:100" s="218" customFormat="1" ht="28.5" customHeight="1" x14ac:dyDescent="0.2">
      <c r="A90" s="316">
        <v>7174</v>
      </c>
      <c r="B90" s="318" t="s">
        <v>359</v>
      </c>
      <c r="C90" s="400" t="s">
        <v>193</v>
      </c>
      <c r="D90" s="985" t="s">
        <v>360</v>
      </c>
      <c r="E90" s="312">
        <f t="shared" si="17"/>
        <v>2502</v>
      </c>
      <c r="F90" s="371">
        <v>2502</v>
      </c>
      <c r="G90" s="371">
        <v>0</v>
      </c>
      <c r="H90" s="372">
        <v>0</v>
      </c>
      <c r="I90" s="322">
        <v>2502</v>
      </c>
      <c r="J90" s="189">
        <v>1750</v>
      </c>
      <c r="K90" s="189">
        <v>1750</v>
      </c>
      <c r="L90" s="360">
        <v>0</v>
      </c>
      <c r="M90" s="593">
        <f>(L90/K90)*100</f>
        <v>0</v>
      </c>
      <c r="N90" s="242" t="s">
        <v>361</v>
      </c>
      <c r="O90" s="986" t="s">
        <v>210</v>
      </c>
      <c r="P90" s="550" t="s">
        <v>362</v>
      </c>
      <c r="Q90" s="244" t="s">
        <v>165</v>
      </c>
      <c r="R90" s="975" t="s">
        <v>363</v>
      </c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</row>
    <row r="91" spans="1:100" s="355" customFormat="1" ht="33.75" customHeight="1" x14ac:dyDescent="0.2">
      <c r="A91" s="382">
        <v>7175</v>
      </c>
      <c r="B91" s="476" t="s">
        <v>122</v>
      </c>
      <c r="C91" s="358" t="s">
        <v>364</v>
      </c>
      <c r="D91" s="477" t="s">
        <v>365</v>
      </c>
      <c r="E91" s="197">
        <f t="shared" si="17"/>
        <v>2111</v>
      </c>
      <c r="F91" s="247">
        <v>1904</v>
      </c>
      <c r="G91" s="198">
        <v>156</v>
      </c>
      <c r="H91" s="198">
        <v>51</v>
      </c>
      <c r="I91" s="199">
        <v>206</v>
      </c>
      <c r="J91" s="189">
        <v>65</v>
      </c>
      <c r="K91" s="569">
        <v>65</v>
      </c>
      <c r="L91" s="371">
        <v>0</v>
      </c>
      <c r="M91" s="314">
        <f t="shared" si="10"/>
        <v>0</v>
      </c>
      <c r="N91" s="249" t="s">
        <v>195</v>
      </c>
      <c r="O91" s="250" t="s">
        <v>366</v>
      </c>
      <c r="P91" s="250"/>
      <c r="Q91" s="251"/>
      <c r="R91" s="216" t="s">
        <v>367</v>
      </c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</row>
    <row r="92" spans="1:100" s="217" customFormat="1" ht="51" x14ac:dyDescent="0.2">
      <c r="A92" s="203">
        <v>7201</v>
      </c>
      <c r="B92" s="484" t="s">
        <v>282</v>
      </c>
      <c r="C92" s="358" t="s">
        <v>368</v>
      </c>
      <c r="D92" s="987" t="s">
        <v>369</v>
      </c>
      <c r="E92" s="236">
        <f t="shared" si="17"/>
        <v>16824</v>
      </c>
      <c r="F92" s="208">
        <v>10333</v>
      </c>
      <c r="G92" s="208">
        <v>5201</v>
      </c>
      <c r="H92" s="208">
        <v>1290</v>
      </c>
      <c r="I92" s="210">
        <v>16824</v>
      </c>
      <c r="J92" s="189">
        <v>13200</v>
      </c>
      <c r="K92" s="189">
        <v>13200</v>
      </c>
      <c r="L92" s="360">
        <v>2</v>
      </c>
      <c r="M92" s="304">
        <f t="shared" si="10"/>
        <v>1.5151515151515152E-2</v>
      </c>
      <c r="N92" s="213" t="s">
        <v>230</v>
      </c>
      <c r="O92" s="578" t="s">
        <v>370</v>
      </c>
      <c r="P92" s="214" t="s">
        <v>371</v>
      </c>
      <c r="Q92" s="215" t="s">
        <v>82</v>
      </c>
      <c r="R92" s="216" t="s">
        <v>372</v>
      </c>
    </row>
    <row r="93" spans="1:100" s="109" customFormat="1" ht="30.75" customHeight="1" x14ac:dyDescent="0.2">
      <c r="A93" s="382">
        <v>7204</v>
      </c>
      <c r="B93" s="478" t="s">
        <v>320</v>
      </c>
      <c r="C93" s="246" t="s">
        <v>373</v>
      </c>
      <c r="D93" s="479" t="s">
        <v>374</v>
      </c>
      <c r="E93" s="197">
        <f t="shared" si="17"/>
        <v>2860</v>
      </c>
      <c r="F93" s="198">
        <v>1810</v>
      </c>
      <c r="G93" s="198">
        <v>360</v>
      </c>
      <c r="H93" s="198">
        <v>690</v>
      </c>
      <c r="I93" s="199">
        <v>488</v>
      </c>
      <c r="J93" s="189">
        <v>1610</v>
      </c>
      <c r="K93" s="189">
        <v>1610</v>
      </c>
      <c r="L93" s="360">
        <v>9</v>
      </c>
      <c r="M93" s="191">
        <f>(L93/K93)*100</f>
        <v>0.55900621118012428</v>
      </c>
      <c r="N93" s="249" t="s">
        <v>375</v>
      </c>
      <c r="O93" s="250" t="s">
        <v>243</v>
      </c>
      <c r="P93" s="250"/>
      <c r="Q93" s="251"/>
      <c r="R93" s="232" t="s">
        <v>376</v>
      </c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</row>
    <row r="94" spans="1:100" s="109" customFormat="1" ht="27.75" customHeight="1" x14ac:dyDescent="0.2">
      <c r="A94" s="382">
        <v>7205</v>
      </c>
      <c r="B94" s="478" t="s">
        <v>102</v>
      </c>
      <c r="C94" s="246" t="s">
        <v>373</v>
      </c>
      <c r="D94" s="479" t="s">
        <v>377</v>
      </c>
      <c r="E94" s="187">
        <f t="shared" si="17"/>
        <v>6640</v>
      </c>
      <c r="F94" s="198">
        <v>5500</v>
      </c>
      <c r="G94" s="198">
        <v>500</v>
      </c>
      <c r="H94" s="198">
        <v>640</v>
      </c>
      <c r="I94" s="199">
        <v>661</v>
      </c>
      <c r="J94" s="189">
        <v>300</v>
      </c>
      <c r="K94" s="189">
        <v>300</v>
      </c>
      <c r="L94" s="360">
        <v>0</v>
      </c>
      <c r="M94" s="248">
        <f>(L94/K94)*100</f>
        <v>0</v>
      </c>
      <c r="N94" s="249"/>
      <c r="O94" s="250"/>
      <c r="P94" s="250"/>
      <c r="Q94" s="251"/>
      <c r="R94" s="232" t="s">
        <v>378</v>
      </c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</row>
    <row r="95" spans="1:100" s="355" customFormat="1" ht="18.75" customHeight="1" x14ac:dyDescent="0.2">
      <c r="A95" s="382">
        <v>7231</v>
      </c>
      <c r="B95" s="478"/>
      <c r="C95" s="353" t="s">
        <v>364</v>
      </c>
      <c r="D95" s="480" t="s">
        <v>379</v>
      </c>
      <c r="E95" s="187">
        <f t="shared" si="17"/>
        <v>325</v>
      </c>
      <c r="F95" s="198">
        <v>0</v>
      </c>
      <c r="G95" s="481">
        <v>325</v>
      </c>
      <c r="H95" s="198">
        <v>0</v>
      </c>
      <c r="I95" s="199">
        <v>325</v>
      </c>
      <c r="J95" s="189">
        <v>2000</v>
      </c>
      <c r="K95" s="189">
        <v>1330</v>
      </c>
      <c r="L95" s="360">
        <v>0</v>
      </c>
      <c r="M95" s="248">
        <f>(L95/K95)*100</f>
        <v>0</v>
      </c>
      <c r="N95" s="482"/>
      <c r="O95" s="483"/>
      <c r="P95" s="250"/>
      <c r="Q95" s="251"/>
      <c r="R95" s="232" t="s">
        <v>380</v>
      </c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</row>
    <row r="96" spans="1:100" s="307" customFormat="1" ht="27" customHeight="1" x14ac:dyDescent="0.2">
      <c r="A96" s="203">
        <v>7232</v>
      </c>
      <c r="B96" s="484"/>
      <c r="C96" s="358" t="s">
        <v>368</v>
      </c>
      <c r="D96" s="485" t="s">
        <v>381</v>
      </c>
      <c r="E96" s="236">
        <f t="shared" si="17"/>
        <v>2900</v>
      </c>
      <c r="F96" s="486">
        <v>0</v>
      </c>
      <c r="G96" s="303">
        <v>2900</v>
      </c>
      <c r="H96" s="208">
        <v>0</v>
      </c>
      <c r="I96" s="210">
        <v>24</v>
      </c>
      <c r="J96" s="189">
        <v>3400</v>
      </c>
      <c r="K96" s="189">
        <v>2900</v>
      </c>
      <c r="L96" s="360">
        <v>24</v>
      </c>
      <c r="M96" s="248">
        <f t="shared" ref="M96:M101" si="18">(L96/K96)*100</f>
        <v>0.82758620689655171</v>
      </c>
      <c r="N96" s="213"/>
      <c r="O96" s="214"/>
      <c r="P96" s="214" t="s">
        <v>382</v>
      </c>
      <c r="Q96" s="215"/>
      <c r="R96" s="216" t="s">
        <v>383</v>
      </c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</row>
    <row r="97" spans="1:100" s="218" customFormat="1" ht="27" customHeight="1" x14ac:dyDescent="0.2">
      <c r="A97" s="316">
        <v>7233</v>
      </c>
      <c r="B97" s="204"/>
      <c r="C97" s="234" t="s">
        <v>373</v>
      </c>
      <c r="D97" s="487" t="s">
        <v>384</v>
      </c>
      <c r="E97" s="312">
        <f t="shared" si="17"/>
        <v>0</v>
      </c>
      <c r="F97" s="239">
        <v>0</v>
      </c>
      <c r="G97" s="313">
        <v>0</v>
      </c>
      <c r="H97" s="239">
        <v>0</v>
      </c>
      <c r="I97" s="240">
        <v>0</v>
      </c>
      <c r="J97" s="189">
        <v>800</v>
      </c>
      <c r="K97" s="189">
        <v>0</v>
      </c>
      <c r="L97" s="371">
        <v>0</v>
      </c>
      <c r="M97" s="488" t="s">
        <v>38</v>
      </c>
      <c r="N97" s="242"/>
      <c r="O97" s="365"/>
      <c r="P97" s="365"/>
      <c r="Q97" s="244"/>
      <c r="R97" s="404" t="s">
        <v>383</v>
      </c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</row>
    <row r="98" spans="1:100" s="491" customFormat="1" ht="27" customHeight="1" x14ac:dyDescent="0.2">
      <c r="A98" s="382">
        <v>7234</v>
      </c>
      <c r="B98" s="478"/>
      <c r="C98" s="353" t="s">
        <v>167</v>
      </c>
      <c r="D98" s="489" t="s">
        <v>385</v>
      </c>
      <c r="E98" s="197">
        <f t="shared" si="17"/>
        <v>3650</v>
      </c>
      <c r="F98" s="198">
        <v>0</v>
      </c>
      <c r="G98" s="481">
        <v>3300</v>
      </c>
      <c r="H98" s="198">
        <v>350</v>
      </c>
      <c r="I98" s="199">
        <v>1565</v>
      </c>
      <c r="J98" s="189">
        <v>1000</v>
      </c>
      <c r="K98" s="189">
        <v>1000</v>
      </c>
      <c r="L98" s="360">
        <v>0</v>
      </c>
      <c r="M98" s="248">
        <f t="shared" si="18"/>
        <v>0</v>
      </c>
      <c r="N98" s="482"/>
      <c r="O98" s="250"/>
      <c r="P98" s="483" t="s">
        <v>382</v>
      </c>
      <c r="Q98" s="251"/>
      <c r="R98" s="232" t="s">
        <v>383</v>
      </c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90"/>
      <c r="AZ98" s="490"/>
      <c r="BA98" s="490"/>
      <c r="BB98" s="490"/>
      <c r="BC98" s="490"/>
      <c r="BD98" s="490"/>
      <c r="BE98" s="490"/>
      <c r="BF98" s="490"/>
      <c r="BG98" s="490"/>
      <c r="BH98" s="490"/>
      <c r="BI98" s="490"/>
      <c r="BJ98" s="490"/>
      <c r="BK98" s="490"/>
      <c r="BL98" s="490"/>
      <c r="BM98" s="490"/>
      <c r="BN98" s="490"/>
      <c r="BO98" s="490"/>
      <c r="BP98" s="490"/>
      <c r="BQ98" s="490"/>
      <c r="BR98" s="490"/>
      <c r="BS98" s="490"/>
      <c r="BT98" s="490"/>
      <c r="BU98" s="490"/>
      <c r="BV98" s="490"/>
      <c r="BW98" s="490"/>
      <c r="BX98" s="490"/>
      <c r="BY98" s="490"/>
      <c r="BZ98" s="490"/>
      <c r="CA98" s="490"/>
      <c r="CB98" s="490"/>
      <c r="CC98" s="490"/>
      <c r="CD98" s="490"/>
      <c r="CE98" s="490"/>
      <c r="CF98" s="490"/>
      <c r="CG98" s="490"/>
      <c r="CH98" s="490"/>
      <c r="CI98" s="490"/>
      <c r="CJ98" s="490"/>
      <c r="CK98" s="490"/>
      <c r="CL98" s="490"/>
      <c r="CM98" s="490"/>
      <c r="CN98" s="490"/>
      <c r="CO98" s="490"/>
      <c r="CP98" s="490"/>
      <c r="CQ98" s="490"/>
      <c r="CR98" s="490"/>
      <c r="CS98" s="490"/>
      <c r="CT98" s="490"/>
      <c r="CU98" s="490"/>
      <c r="CV98" s="490"/>
    </row>
    <row r="99" spans="1:100" s="355" customFormat="1" ht="18" customHeight="1" x14ac:dyDescent="0.2">
      <c r="A99" s="203">
        <v>7236</v>
      </c>
      <c r="B99" s="300"/>
      <c r="C99" s="358" t="s">
        <v>386</v>
      </c>
      <c r="D99" s="492" t="s">
        <v>387</v>
      </c>
      <c r="E99" s="207">
        <f t="shared" si="17"/>
        <v>5138</v>
      </c>
      <c r="F99" s="208">
        <v>0</v>
      </c>
      <c r="G99" s="303">
        <v>5138</v>
      </c>
      <c r="H99" s="208">
        <v>0</v>
      </c>
      <c r="I99" s="210">
        <v>800</v>
      </c>
      <c r="J99" s="189">
        <v>1570</v>
      </c>
      <c r="K99" s="189">
        <v>670</v>
      </c>
      <c r="L99" s="360">
        <v>0</v>
      </c>
      <c r="M99" s="248">
        <f t="shared" si="18"/>
        <v>0</v>
      </c>
      <c r="N99" s="249"/>
      <c r="O99" s="250"/>
      <c r="P99" s="250"/>
      <c r="Q99" s="251"/>
      <c r="R99" s="232" t="s">
        <v>388</v>
      </c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</row>
    <row r="100" spans="1:100" s="217" customFormat="1" ht="38.25" x14ac:dyDescent="0.2">
      <c r="A100" s="316">
        <v>7238</v>
      </c>
      <c r="B100" s="204" t="s">
        <v>102</v>
      </c>
      <c r="C100" s="234" t="s">
        <v>373</v>
      </c>
      <c r="D100" s="988" t="s">
        <v>389</v>
      </c>
      <c r="E100" s="312">
        <f t="shared" si="17"/>
        <v>7920</v>
      </c>
      <c r="F100" s="239">
        <v>7250</v>
      </c>
      <c r="G100" s="239">
        <v>390</v>
      </c>
      <c r="H100" s="239">
        <v>280</v>
      </c>
      <c r="I100" s="240">
        <v>7840</v>
      </c>
      <c r="J100" s="189">
        <v>600</v>
      </c>
      <c r="K100" s="189">
        <v>1500</v>
      </c>
      <c r="L100" s="371">
        <v>0</v>
      </c>
      <c r="M100" s="369">
        <f t="shared" si="18"/>
        <v>0</v>
      </c>
      <c r="N100" s="242" t="s">
        <v>390</v>
      </c>
      <c r="O100" s="365" t="s">
        <v>105</v>
      </c>
      <c r="P100" s="365" t="s">
        <v>391</v>
      </c>
      <c r="Q100" s="244" t="s">
        <v>82</v>
      </c>
      <c r="R100" s="404" t="s">
        <v>392</v>
      </c>
    </row>
    <row r="101" spans="1:100" s="109" customFormat="1" ht="17.25" customHeight="1" x14ac:dyDescent="0.2">
      <c r="A101" s="382">
        <v>7286</v>
      </c>
      <c r="B101" s="476"/>
      <c r="C101" s="246" t="s">
        <v>343</v>
      </c>
      <c r="D101" s="493" t="s">
        <v>393</v>
      </c>
      <c r="E101" s="187">
        <f t="shared" si="17"/>
        <v>500</v>
      </c>
      <c r="F101" s="198">
        <v>0</v>
      </c>
      <c r="G101" s="198">
        <v>500</v>
      </c>
      <c r="H101" s="198">
        <v>0</v>
      </c>
      <c r="I101" s="199">
        <v>0</v>
      </c>
      <c r="J101" s="189">
        <v>500</v>
      </c>
      <c r="K101" s="189">
        <v>500</v>
      </c>
      <c r="L101" s="360">
        <v>0</v>
      </c>
      <c r="M101" s="248">
        <f t="shared" si="18"/>
        <v>0</v>
      </c>
      <c r="N101" s="249"/>
      <c r="O101" s="250"/>
      <c r="P101" s="250"/>
      <c r="Q101" s="251"/>
      <c r="R101" s="494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</row>
    <row r="102" spans="1:100" s="307" customFormat="1" ht="19.5" customHeight="1" x14ac:dyDescent="0.2">
      <c r="A102" s="203">
        <v>7292</v>
      </c>
      <c r="B102" s="484" t="s">
        <v>282</v>
      </c>
      <c r="C102" s="358" t="s">
        <v>167</v>
      </c>
      <c r="D102" s="362" t="s">
        <v>394</v>
      </c>
      <c r="E102" s="207">
        <f t="shared" si="17"/>
        <v>26935</v>
      </c>
      <c r="F102" s="208">
        <v>23722</v>
      </c>
      <c r="G102" s="208">
        <v>2200</v>
      </c>
      <c r="H102" s="208">
        <v>1013</v>
      </c>
      <c r="I102" s="210">
        <v>26935</v>
      </c>
      <c r="J102" s="189">
        <v>3280</v>
      </c>
      <c r="K102" s="189">
        <v>3280</v>
      </c>
      <c r="L102" s="360">
        <v>42</v>
      </c>
      <c r="M102" s="241">
        <f>(L102/K102)*100</f>
        <v>1.2804878048780488</v>
      </c>
      <c r="N102" s="213" t="s">
        <v>395</v>
      </c>
      <c r="O102" s="214" t="s">
        <v>396</v>
      </c>
      <c r="P102" s="214" t="s">
        <v>397</v>
      </c>
      <c r="Q102" s="215"/>
      <c r="R102" s="494" t="s">
        <v>398</v>
      </c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</row>
    <row r="103" spans="1:100" s="307" customFormat="1" ht="29.25" customHeight="1" x14ac:dyDescent="0.2">
      <c r="A103" s="203">
        <v>7302</v>
      </c>
      <c r="B103" s="484" t="s">
        <v>102</v>
      </c>
      <c r="C103" s="358" t="s">
        <v>355</v>
      </c>
      <c r="D103" s="408" t="s">
        <v>399</v>
      </c>
      <c r="E103" s="236">
        <f t="shared" si="17"/>
        <v>4747</v>
      </c>
      <c r="F103" s="208">
        <v>4747</v>
      </c>
      <c r="G103" s="208">
        <v>0</v>
      </c>
      <c r="H103" s="208">
        <v>0</v>
      </c>
      <c r="I103" s="210">
        <v>4747</v>
      </c>
      <c r="J103" s="189">
        <v>5000</v>
      </c>
      <c r="K103" s="189">
        <v>5000</v>
      </c>
      <c r="L103" s="360">
        <v>0</v>
      </c>
      <c r="M103" s="241">
        <f t="shared" ref="M103" si="19">(L103/K103)*100</f>
        <v>0</v>
      </c>
      <c r="N103" s="213" t="s">
        <v>390</v>
      </c>
      <c r="O103" s="214" t="s">
        <v>400</v>
      </c>
      <c r="P103" s="214" t="s">
        <v>91</v>
      </c>
      <c r="Q103" s="215" t="s">
        <v>401</v>
      </c>
      <c r="R103" s="306" t="s">
        <v>402</v>
      </c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</row>
    <row r="104" spans="1:100" s="307" customFormat="1" ht="38.25" x14ac:dyDescent="0.2">
      <c r="A104" s="316">
        <v>7319</v>
      </c>
      <c r="B104" s="318" t="s">
        <v>94</v>
      </c>
      <c r="C104" s="400" t="s">
        <v>373</v>
      </c>
      <c r="D104" s="495" t="s">
        <v>403</v>
      </c>
      <c r="E104" s="312">
        <f t="shared" si="17"/>
        <v>5000</v>
      </c>
      <c r="F104" s="496">
        <v>5000</v>
      </c>
      <c r="G104" s="371">
        <v>0</v>
      </c>
      <c r="H104" s="372">
        <v>0</v>
      </c>
      <c r="I104" s="322">
        <v>0</v>
      </c>
      <c r="J104" s="189">
        <v>2000</v>
      </c>
      <c r="K104" s="189">
        <v>1700</v>
      </c>
      <c r="L104" s="371">
        <v>0</v>
      </c>
      <c r="M104" s="497">
        <f>(L104/K104)*100</f>
        <v>0</v>
      </c>
      <c r="N104" s="498" t="s">
        <v>404</v>
      </c>
      <c r="O104" s="499" t="s">
        <v>405</v>
      </c>
      <c r="P104" s="365" t="s">
        <v>406</v>
      </c>
      <c r="Q104" s="244" t="s">
        <v>92</v>
      </c>
      <c r="R104" s="216" t="s">
        <v>407</v>
      </c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</row>
    <row r="105" spans="1:100" s="355" customFormat="1" ht="22.5" customHeight="1" x14ac:dyDescent="0.2">
      <c r="A105" s="382">
        <v>7325</v>
      </c>
      <c r="B105" s="476" t="s">
        <v>102</v>
      </c>
      <c r="C105" s="353" t="s">
        <v>364</v>
      </c>
      <c r="D105" s="557" t="s">
        <v>408</v>
      </c>
      <c r="E105" s="187">
        <f t="shared" si="17"/>
        <v>33232</v>
      </c>
      <c r="F105" s="198">
        <v>31841</v>
      </c>
      <c r="G105" s="198">
        <v>600</v>
      </c>
      <c r="H105" s="198">
        <v>791</v>
      </c>
      <c r="I105" s="199">
        <v>33232</v>
      </c>
      <c r="J105" s="189">
        <v>1000</v>
      </c>
      <c r="K105" s="189">
        <v>1000</v>
      </c>
      <c r="L105" s="360">
        <v>0</v>
      </c>
      <c r="M105" s="509">
        <f>(L105/K105)*100</f>
        <v>0</v>
      </c>
      <c r="N105" s="482" t="s">
        <v>214</v>
      </c>
      <c r="O105" s="250" t="s">
        <v>409</v>
      </c>
      <c r="P105" s="305" t="s">
        <v>410</v>
      </c>
      <c r="Q105" s="215" t="s">
        <v>165</v>
      </c>
      <c r="R105" s="494" t="s">
        <v>411</v>
      </c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</row>
    <row r="106" spans="1:100" s="217" customFormat="1" ht="67.5" customHeight="1" x14ac:dyDescent="0.2">
      <c r="A106" s="316">
        <v>7332</v>
      </c>
      <c r="B106" s="204" t="s">
        <v>192</v>
      </c>
      <c r="C106" s="205" t="s">
        <v>193</v>
      </c>
      <c r="D106" s="374" t="s">
        <v>412</v>
      </c>
      <c r="E106" s="320">
        <f t="shared" si="17"/>
        <v>24784</v>
      </c>
      <c r="F106" s="239">
        <v>24784</v>
      </c>
      <c r="G106" s="239">
        <v>0</v>
      </c>
      <c r="H106" s="239">
        <v>0</v>
      </c>
      <c r="I106" s="240">
        <v>24784</v>
      </c>
      <c r="J106" s="189">
        <v>15000</v>
      </c>
      <c r="K106" s="189">
        <v>15000</v>
      </c>
      <c r="L106" s="371">
        <v>0</v>
      </c>
      <c r="M106" s="241">
        <f>(L106/K106)*100</f>
        <v>0</v>
      </c>
      <c r="N106" s="364" t="s">
        <v>195</v>
      </c>
      <c r="O106" s="365" t="s">
        <v>413</v>
      </c>
      <c r="P106" s="305" t="s">
        <v>196</v>
      </c>
      <c r="Q106" s="215" t="s">
        <v>197</v>
      </c>
      <c r="R106" s="503" t="s">
        <v>414</v>
      </c>
    </row>
    <row r="107" spans="1:100" s="108" customFormat="1" ht="20.25" customHeight="1" x14ac:dyDescent="0.2">
      <c r="A107" s="382">
        <v>7341</v>
      </c>
      <c r="B107" s="286" t="s">
        <v>192</v>
      </c>
      <c r="C107" s="383" t="s">
        <v>364</v>
      </c>
      <c r="D107" s="989" t="s">
        <v>415</v>
      </c>
      <c r="E107" s="197">
        <f t="shared" si="17"/>
        <v>33546</v>
      </c>
      <c r="F107" s="190">
        <v>32353</v>
      </c>
      <c r="G107" s="190">
        <v>893</v>
      </c>
      <c r="H107" s="385">
        <v>300</v>
      </c>
      <c r="I107" s="386">
        <v>33546</v>
      </c>
      <c r="J107" s="189">
        <v>10000</v>
      </c>
      <c r="K107" s="189">
        <v>10000</v>
      </c>
      <c r="L107" s="360">
        <v>0</v>
      </c>
      <c r="M107" s="509">
        <f t="shared" ref="M107:M143" si="20">(L107/K107)*100</f>
        <v>0</v>
      </c>
      <c r="N107" s="249" t="s">
        <v>259</v>
      </c>
      <c r="O107" s="760" t="s">
        <v>416</v>
      </c>
      <c r="P107" s="394" t="s">
        <v>417</v>
      </c>
      <c r="Q107" s="251" t="s">
        <v>262</v>
      </c>
      <c r="R107" s="636" t="s">
        <v>411</v>
      </c>
    </row>
    <row r="108" spans="1:100" s="307" customFormat="1" ht="27.75" customHeight="1" x14ac:dyDescent="0.2">
      <c r="A108" s="203">
        <v>7342</v>
      </c>
      <c r="B108" s="394"/>
      <c r="C108" s="395" t="s">
        <v>193</v>
      </c>
      <c r="D108" s="500" t="s">
        <v>418</v>
      </c>
      <c r="E108" s="236">
        <f t="shared" si="17"/>
        <v>500</v>
      </c>
      <c r="F108" s="360">
        <v>0</v>
      </c>
      <c r="G108" s="360">
        <v>500</v>
      </c>
      <c r="H108" s="396">
        <v>0</v>
      </c>
      <c r="I108" s="397">
        <v>0</v>
      </c>
      <c r="J108" s="189">
        <v>1017</v>
      </c>
      <c r="K108" s="189">
        <v>500</v>
      </c>
      <c r="L108" s="360">
        <v>0</v>
      </c>
      <c r="M108" s="501">
        <f t="shared" si="20"/>
        <v>0</v>
      </c>
      <c r="N108" s="213"/>
      <c r="O108" s="502"/>
      <c r="P108" s="394"/>
      <c r="Q108" s="215"/>
      <c r="R108" s="503" t="s">
        <v>419</v>
      </c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</row>
    <row r="109" spans="1:100" s="201" customFormat="1" ht="27.75" customHeight="1" x14ac:dyDescent="0.2">
      <c r="A109" s="194">
        <v>7343</v>
      </c>
      <c r="B109" s="274" t="s">
        <v>132</v>
      </c>
      <c r="C109" s="979" t="s">
        <v>368</v>
      </c>
      <c r="D109" s="990" t="s">
        <v>420</v>
      </c>
      <c r="E109" s="276">
        <f t="shared" si="17"/>
        <v>10901</v>
      </c>
      <c r="F109" s="277">
        <v>9807</v>
      </c>
      <c r="G109" s="277">
        <v>906</v>
      </c>
      <c r="H109" s="278">
        <v>188</v>
      </c>
      <c r="I109" s="279">
        <v>10901</v>
      </c>
      <c r="J109" s="569">
        <v>1900</v>
      </c>
      <c r="K109" s="569">
        <v>1900</v>
      </c>
      <c r="L109" s="277">
        <v>1064</v>
      </c>
      <c r="M109" s="991">
        <f t="shared" si="20"/>
        <v>56.000000000000007</v>
      </c>
      <c r="N109" s="175" t="s">
        <v>163</v>
      </c>
      <c r="O109" s="992" t="s">
        <v>306</v>
      </c>
      <c r="P109" s="274" t="s">
        <v>421</v>
      </c>
      <c r="Q109" s="177" t="s">
        <v>171</v>
      </c>
      <c r="R109" s="283" t="s">
        <v>422</v>
      </c>
    </row>
    <row r="110" spans="1:100" s="272" customFormat="1" ht="27.75" customHeight="1" thickBot="1" x14ac:dyDescent="0.25">
      <c r="A110" s="1142">
        <v>7346</v>
      </c>
      <c r="B110" s="1119" t="s">
        <v>129</v>
      </c>
      <c r="C110" s="1119" t="s">
        <v>355</v>
      </c>
      <c r="D110" s="1143" t="s">
        <v>423</v>
      </c>
      <c r="E110" s="1121">
        <f t="shared" si="17"/>
        <v>902</v>
      </c>
      <c r="F110" s="1108">
        <v>902</v>
      </c>
      <c r="G110" s="1108">
        <v>0</v>
      </c>
      <c r="H110" s="1122">
        <v>0</v>
      </c>
      <c r="I110" s="1123">
        <v>402</v>
      </c>
      <c r="J110" s="768">
        <v>500</v>
      </c>
      <c r="K110" s="768">
        <v>500</v>
      </c>
      <c r="L110" s="1108">
        <v>0</v>
      </c>
      <c r="M110" s="1144">
        <f t="shared" si="20"/>
        <v>0</v>
      </c>
      <c r="N110" s="686" t="s">
        <v>105</v>
      </c>
      <c r="O110" s="1145" t="s">
        <v>255</v>
      </c>
      <c r="P110" s="1119" t="s">
        <v>424</v>
      </c>
      <c r="Q110" s="689" t="s">
        <v>237</v>
      </c>
      <c r="R110" s="1125" t="s">
        <v>425</v>
      </c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</row>
    <row r="111" spans="1:100" s="201" customFormat="1" ht="27.75" customHeight="1" x14ac:dyDescent="0.2">
      <c r="A111" s="1136">
        <v>7352</v>
      </c>
      <c r="B111" s="1137" t="s">
        <v>102</v>
      </c>
      <c r="C111" s="165" t="s">
        <v>167</v>
      </c>
      <c r="D111" s="597" t="s">
        <v>199</v>
      </c>
      <c r="E111" s="276">
        <f t="shared" si="17"/>
        <v>24633</v>
      </c>
      <c r="F111" s="1138">
        <v>24565</v>
      </c>
      <c r="G111" s="1138">
        <v>0</v>
      </c>
      <c r="H111" s="1138">
        <v>68</v>
      </c>
      <c r="I111" s="1139">
        <v>68</v>
      </c>
      <c r="J111" s="569">
        <v>10600</v>
      </c>
      <c r="K111" s="569">
        <v>10600</v>
      </c>
      <c r="L111" s="1140">
        <v>0</v>
      </c>
      <c r="M111" s="1141">
        <f t="shared" si="20"/>
        <v>0</v>
      </c>
      <c r="N111" s="175" t="s">
        <v>200</v>
      </c>
      <c r="O111" s="598" t="s">
        <v>201</v>
      </c>
      <c r="P111" s="291" t="s">
        <v>91</v>
      </c>
      <c r="Q111" s="177"/>
      <c r="R111" s="505" t="s">
        <v>426</v>
      </c>
    </row>
    <row r="112" spans="1:100" s="272" customFormat="1" ht="27.75" customHeight="1" x14ac:dyDescent="0.2">
      <c r="A112" s="506">
        <v>7353</v>
      </c>
      <c r="B112" s="507" t="s">
        <v>427</v>
      </c>
      <c r="C112" s="246" t="s">
        <v>167</v>
      </c>
      <c r="D112" s="504" t="s">
        <v>428</v>
      </c>
      <c r="E112" s="197">
        <f t="shared" si="17"/>
        <v>36672</v>
      </c>
      <c r="F112" s="288">
        <v>33831</v>
      </c>
      <c r="G112" s="288">
        <v>2215</v>
      </c>
      <c r="H112" s="288">
        <v>626</v>
      </c>
      <c r="I112" s="289">
        <v>36672</v>
      </c>
      <c r="J112" s="189">
        <v>18290</v>
      </c>
      <c r="K112" s="189">
        <v>18290</v>
      </c>
      <c r="L112" s="287">
        <v>0</v>
      </c>
      <c r="M112" s="509">
        <f t="shared" si="20"/>
        <v>0</v>
      </c>
      <c r="N112" s="616" t="s">
        <v>429</v>
      </c>
      <c r="O112" s="558" t="s">
        <v>430</v>
      </c>
      <c r="P112" s="511" t="s">
        <v>91</v>
      </c>
      <c r="Q112" s="251"/>
      <c r="R112" s="505" t="s">
        <v>431</v>
      </c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</row>
    <row r="113" spans="1:100" s="272" customFormat="1" ht="27.75" customHeight="1" x14ac:dyDescent="0.2">
      <c r="A113" s="506">
        <v>7363</v>
      </c>
      <c r="B113" s="507" t="s">
        <v>228</v>
      </c>
      <c r="C113" s="254" t="s">
        <v>343</v>
      </c>
      <c r="D113" s="508" t="s">
        <v>432</v>
      </c>
      <c r="E113" s="197">
        <f t="shared" si="17"/>
        <v>1000</v>
      </c>
      <c r="F113" s="278">
        <v>0</v>
      </c>
      <c r="G113" s="278">
        <v>1000</v>
      </c>
      <c r="H113" s="278">
        <v>0</v>
      </c>
      <c r="I113" s="279">
        <v>0</v>
      </c>
      <c r="J113" s="189">
        <v>1000</v>
      </c>
      <c r="K113" s="189">
        <v>1000</v>
      </c>
      <c r="L113" s="277">
        <v>0</v>
      </c>
      <c r="M113" s="509">
        <f t="shared" si="20"/>
        <v>0</v>
      </c>
      <c r="N113" s="510"/>
      <c r="O113" s="192"/>
      <c r="P113" s="986" t="s">
        <v>998</v>
      </c>
      <c r="Q113" s="177"/>
      <c r="R113" s="505" t="s">
        <v>433</v>
      </c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</row>
    <row r="114" spans="1:100" s="272" customFormat="1" ht="27.75" customHeight="1" x14ac:dyDescent="0.2">
      <c r="A114" s="506">
        <v>7366</v>
      </c>
      <c r="B114" s="507"/>
      <c r="C114" s="254" t="s">
        <v>355</v>
      </c>
      <c r="D114" s="508" t="s">
        <v>434</v>
      </c>
      <c r="E114" s="197">
        <f t="shared" si="17"/>
        <v>1000</v>
      </c>
      <c r="F114" s="278">
        <v>0</v>
      </c>
      <c r="G114" s="278">
        <v>1000</v>
      </c>
      <c r="H114" s="278">
        <v>0</v>
      </c>
      <c r="I114" s="279">
        <v>0</v>
      </c>
      <c r="J114" s="189">
        <v>1000</v>
      </c>
      <c r="K114" s="189">
        <v>1000</v>
      </c>
      <c r="L114" s="277">
        <v>0</v>
      </c>
      <c r="M114" s="509">
        <f t="shared" si="20"/>
        <v>0</v>
      </c>
      <c r="N114" s="510"/>
      <c r="O114" s="192"/>
      <c r="P114" s="274"/>
      <c r="Q114" s="177"/>
      <c r="R114" s="216" t="s">
        <v>383</v>
      </c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</row>
    <row r="115" spans="1:100" s="290" customFormat="1" ht="42" customHeight="1" x14ac:dyDescent="0.2">
      <c r="A115" s="506">
        <v>7374</v>
      </c>
      <c r="B115" s="511" t="s">
        <v>435</v>
      </c>
      <c r="C115" s="246" t="s">
        <v>193</v>
      </c>
      <c r="D115" s="186" t="s">
        <v>436</v>
      </c>
      <c r="E115" s="197">
        <f t="shared" si="17"/>
        <v>2026</v>
      </c>
      <c r="F115" s="278">
        <v>1725</v>
      </c>
      <c r="G115" s="278">
        <v>128</v>
      </c>
      <c r="H115" s="278">
        <v>173</v>
      </c>
      <c r="I115" s="279">
        <v>201</v>
      </c>
      <c r="J115" s="288">
        <v>0</v>
      </c>
      <c r="K115" s="288">
        <v>110</v>
      </c>
      <c r="L115" s="277">
        <v>9</v>
      </c>
      <c r="M115" s="509">
        <f t="shared" si="20"/>
        <v>8.1818181818181817</v>
      </c>
      <c r="N115" s="510" t="s">
        <v>216</v>
      </c>
      <c r="O115" s="192" t="s">
        <v>345</v>
      </c>
      <c r="P115" s="274" t="s">
        <v>437</v>
      </c>
      <c r="Q115" s="177" t="s">
        <v>438</v>
      </c>
      <c r="R115" s="232" t="s">
        <v>439</v>
      </c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</row>
    <row r="116" spans="1:100" s="290" customFormat="1" ht="42" customHeight="1" x14ac:dyDescent="0.2">
      <c r="A116" s="506">
        <v>7381</v>
      </c>
      <c r="B116" s="511" t="s">
        <v>222</v>
      </c>
      <c r="C116" s="246" t="s">
        <v>373</v>
      </c>
      <c r="D116" s="186" t="s">
        <v>440</v>
      </c>
      <c r="E116" s="197">
        <f t="shared" si="17"/>
        <v>2400</v>
      </c>
      <c r="F116" s="278">
        <v>2400</v>
      </c>
      <c r="G116" s="278">
        <v>0</v>
      </c>
      <c r="H116" s="278">
        <v>0</v>
      </c>
      <c r="I116" s="279">
        <v>0</v>
      </c>
      <c r="J116" s="288">
        <v>0</v>
      </c>
      <c r="K116" s="288">
        <v>100</v>
      </c>
      <c r="L116" s="277">
        <v>0</v>
      </c>
      <c r="M116" s="509">
        <f t="shared" si="20"/>
        <v>0</v>
      </c>
      <c r="N116" s="510"/>
      <c r="O116" s="192"/>
      <c r="P116" s="274"/>
      <c r="Q116" s="177"/>
      <c r="R116" s="178" t="s">
        <v>441</v>
      </c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</row>
    <row r="117" spans="1:100" s="516" customFormat="1" ht="45" customHeight="1" x14ac:dyDescent="0.2">
      <c r="A117" s="512">
        <v>7382</v>
      </c>
      <c r="B117" s="245" t="s">
        <v>222</v>
      </c>
      <c r="C117" s="246" t="s">
        <v>373</v>
      </c>
      <c r="D117" s="186" t="s">
        <v>442</v>
      </c>
      <c r="E117" s="197">
        <f t="shared" si="17"/>
        <v>5300</v>
      </c>
      <c r="F117" s="169">
        <v>5300</v>
      </c>
      <c r="G117" s="168">
        <v>0</v>
      </c>
      <c r="H117" s="169">
        <v>0</v>
      </c>
      <c r="I117" s="170">
        <v>0</v>
      </c>
      <c r="J117" s="513">
        <v>0</v>
      </c>
      <c r="K117" s="247">
        <v>150</v>
      </c>
      <c r="L117" s="200">
        <v>0</v>
      </c>
      <c r="M117" s="509">
        <f t="shared" si="20"/>
        <v>0</v>
      </c>
      <c r="N117" s="510"/>
      <c r="O117" s="192"/>
      <c r="P117" s="176"/>
      <c r="Q117" s="514"/>
      <c r="R117" s="178" t="s">
        <v>441</v>
      </c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/>
      <c r="AM117" s="515"/>
      <c r="AN117" s="515"/>
      <c r="AO117" s="515"/>
      <c r="AP117" s="515"/>
      <c r="AQ117" s="515"/>
      <c r="AR117" s="515"/>
      <c r="AS117" s="515"/>
      <c r="AT117" s="515"/>
      <c r="AU117" s="515"/>
      <c r="AV117" s="515"/>
      <c r="AW117" s="515"/>
      <c r="AX117" s="515"/>
      <c r="AY117" s="515"/>
      <c r="AZ117" s="515"/>
      <c r="BA117" s="515"/>
      <c r="BB117" s="515"/>
      <c r="BC117" s="515"/>
      <c r="BD117" s="515"/>
      <c r="BE117" s="515"/>
      <c r="BF117" s="515"/>
      <c r="BG117" s="515"/>
      <c r="BH117" s="515"/>
      <c r="BI117" s="515"/>
      <c r="BJ117" s="515"/>
      <c r="BK117" s="515"/>
      <c r="BL117" s="515"/>
      <c r="BM117" s="515"/>
      <c r="BN117" s="515"/>
      <c r="BO117" s="515"/>
      <c r="BP117" s="515"/>
      <c r="BQ117" s="515"/>
      <c r="BR117" s="515"/>
      <c r="BS117" s="515"/>
      <c r="BT117" s="515"/>
      <c r="BU117" s="515"/>
      <c r="BV117" s="515"/>
      <c r="BW117" s="515"/>
      <c r="BX117" s="515"/>
      <c r="BY117" s="515"/>
      <c r="BZ117" s="515"/>
      <c r="CA117" s="515"/>
      <c r="CB117" s="515"/>
      <c r="CC117" s="515"/>
      <c r="CD117" s="515"/>
      <c r="CE117" s="515"/>
      <c r="CF117" s="515"/>
      <c r="CG117" s="515"/>
      <c r="CH117" s="515"/>
      <c r="CI117" s="515"/>
      <c r="CJ117" s="515"/>
      <c r="CK117" s="515"/>
      <c r="CL117" s="515"/>
      <c r="CM117" s="515"/>
      <c r="CN117" s="515"/>
      <c r="CO117" s="515"/>
      <c r="CP117" s="515"/>
      <c r="CQ117" s="515"/>
      <c r="CR117" s="515"/>
      <c r="CS117" s="515"/>
      <c r="CT117" s="515"/>
      <c r="CU117" s="515"/>
      <c r="CV117" s="515"/>
    </row>
    <row r="118" spans="1:100" s="290" customFormat="1" ht="25.5" x14ac:dyDescent="0.2">
      <c r="A118" s="506">
        <v>7383</v>
      </c>
      <c r="B118" s="511" t="s">
        <v>282</v>
      </c>
      <c r="C118" s="246" t="s">
        <v>368</v>
      </c>
      <c r="D118" s="186" t="s">
        <v>443</v>
      </c>
      <c r="E118" s="197">
        <f t="shared" si="17"/>
        <v>282</v>
      </c>
      <c r="F118" s="278"/>
      <c r="G118" s="278">
        <v>282</v>
      </c>
      <c r="H118" s="278"/>
      <c r="I118" s="279">
        <v>282</v>
      </c>
      <c r="J118" s="288">
        <v>0</v>
      </c>
      <c r="K118" s="288">
        <v>110</v>
      </c>
      <c r="L118" s="277">
        <v>0</v>
      </c>
      <c r="M118" s="509">
        <f t="shared" si="20"/>
        <v>0</v>
      </c>
      <c r="N118" s="498" t="s">
        <v>444</v>
      </c>
      <c r="O118" s="192"/>
      <c r="P118" s="274"/>
      <c r="Q118" s="177"/>
      <c r="R118" s="178" t="s">
        <v>445</v>
      </c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</row>
    <row r="119" spans="1:100" s="290" customFormat="1" ht="20.25" customHeight="1" x14ac:dyDescent="0.2">
      <c r="A119" s="517">
        <v>7388</v>
      </c>
      <c r="B119" s="195" t="s">
        <v>122</v>
      </c>
      <c r="C119" s="350" t="s">
        <v>364</v>
      </c>
      <c r="D119" s="518" t="s">
        <v>446</v>
      </c>
      <c r="E119" s="197">
        <f t="shared" si="17"/>
        <v>32200</v>
      </c>
      <c r="F119" s="278">
        <v>32000</v>
      </c>
      <c r="G119" s="278">
        <v>200</v>
      </c>
      <c r="H119" s="278">
        <v>0</v>
      </c>
      <c r="I119" s="279">
        <v>200</v>
      </c>
      <c r="J119" s="288">
        <v>0</v>
      </c>
      <c r="K119" s="288">
        <v>120</v>
      </c>
      <c r="L119" s="277">
        <v>114</v>
      </c>
      <c r="M119" s="509">
        <f t="shared" si="20"/>
        <v>95</v>
      </c>
      <c r="N119" s="510" t="s">
        <v>263</v>
      </c>
      <c r="O119" s="192" t="s">
        <v>401</v>
      </c>
      <c r="P119" s="274" t="s">
        <v>447</v>
      </c>
      <c r="Q119" s="177" t="s">
        <v>448</v>
      </c>
      <c r="R119" s="178" t="s">
        <v>449</v>
      </c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</row>
    <row r="120" spans="1:100" s="290" customFormat="1" ht="30" customHeight="1" x14ac:dyDescent="0.2">
      <c r="A120" s="506">
        <v>7392</v>
      </c>
      <c r="B120" s="511" t="s">
        <v>102</v>
      </c>
      <c r="C120" s="246" t="s">
        <v>373</v>
      </c>
      <c r="D120" s="518" t="s">
        <v>450</v>
      </c>
      <c r="E120" s="197">
        <f t="shared" si="17"/>
        <v>4400</v>
      </c>
      <c r="F120" s="278">
        <v>3500</v>
      </c>
      <c r="G120" s="278">
        <v>600</v>
      </c>
      <c r="H120" s="278">
        <v>300</v>
      </c>
      <c r="I120" s="279">
        <v>459</v>
      </c>
      <c r="J120" s="288">
        <v>0</v>
      </c>
      <c r="K120" s="288">
        <v>550</v>
      </c>
      <c r="L120" s="277">
        <v>0</v>
      </c>
      <c r="M120" s="509">
        <f t="shared" si="20"/>
        <v>0</v>
      </c>
      <c r="N120" s="510"/>
      <c r="O120" s="192"/>
      <c r="P120" s="274"/>
      <c r="Q120" s="177"/>
      <c r="R120" s="178" t="s">
        <v>451</v>
      </c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</row>
    <row r="121" spans="1:100" s="530" customFormat="1" ht="67.5" customHeight="1" x14ac:dyDescent="0.2">
      <c r="A121" s="520">
        <v>7395</v>
      </c>
      <c r="B121" s="220" t="s">
        <v>235</v>
      </c>
      <c r="C121" s="221" t="s">
        <v>373</v>
      </c>
      <c r="D121" s="521" t="s">
        <v>452</v>
      </c>
      <c r="E121" s="522">
        <f t="shared" si="17"/>
        <v>2500</v>
      </c>
      <c r="F121" s="226">
        <v>2500</v>
      </c>
      <c r="G121" s="224">
        <v>0</v>
      </c>
      <c r="H121" s="226">
        <v>0</v>
      </c>
      <c r="I121" s="227">
        <v>0</v>
      </c>
      <c r="J121" s="523">
        <v>0</v>
      </c>
      <c r="K121" s="256">
        <v>100</v>
      </c>
      <c r="L121" s="524">
        <v>0</v>
      </c>
      <c r="M121" s="525">
        <f t="shared" si="20"/>
        <v>0</v>
      </c>
      <c r="N121" s="526"/>
      <c r="O121" s="527"/>
      <c r="P121" s="230"/>
      <c r="Q121" s="528"/>
      <c r="R121" s="1175" t="s">
        <v>453</v>
      </c>
      <c r="S121" s="529"/>
      <c r="T121" s="529"/>
      <c r="U121" s="529"/>
      <c r="V121" s="529"/>
      <c r="W121" s="529"/>
      <c r="X121" s="529"/>
      <c r="Y121" s="529"/>
      <c r="Z121" s="529"/>
      <c r="AA121" s="529"/>
      <c r="AB121" s="529"/>
      <c r="AC121" s="529"/>
      <c r="AD121" s="529"/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29"/>
      <c r="AP121" s="529"/>
      <c r="AQ121" s="529"/>
      <c r="AR121" s="529"/>
      <c r="AS121" s="529"/>
      <c r="AT121" s="529"/>
      <c r="AU121" s="529"/>
      <c r="AV121" s="529"/>
      <c r="AW121" s="529"/>
      <c r="AX121" s="529"/>
      <c r="AY121" s="529"/>
      <c r="AZ121" s="529"/>
      <c r="BA121" s="529"/>
      <c r="BB121" s="529"/>
      <c r="BC121" s="529"/>
      <c r="BD121" s="529"/>
      <c r="BE121" s="529"/>
      <c r="BF121" s="529"/>
      <c r="BG121" s="529"/>
      <c r="BH121" s="529"/>
      <c r="BI121" s="529"/>
      <c r="BJ121" s="529"/>
      <c r="BK121" s="529"/>
      <c r="BL121" s="529"/>
      <c r="BM121" s="529"/>
      <c r="BN121" s="529"/>
      <c r="BO121" s="529"/>
      <c r="BP121" s="529"/>
      <c r="BQ121" s="529"/>
      <c r="BR121" s="529"/>
      <c r="BS121" s="529"/>
      <c r="BT121" s="529"/>
      <c r="BU121" s="529"/>
      <c r="BV121" s="529"/>
      <c r="BW121" s="529"/>
      <c r="BX121" s="529"/>
      <c r="BY121" s="529"/>
      <c r="BZ121" s="529"/>
      <c r="CA121" s="529"/>
      <c r="CB121" s="529"/>
      <c r="CC121" s="529"/>
      <c r="CD121" s="529"/>
      <c r="CE121" s="529"/>
      <c r="CF121" s="529"/>
      <c r="CG121" s="529"/>
      <c r="CH121" s="529"/>
      <c r="CI121" s="529"/>
      <c r="CJ121" s="529"/>
      <c r="CK121" s="529"/>
      <c r="CL121" s="529"/>
      <c r="CM121" s="529"/>
      <c r="CN121" s="529"/>
      <c r="CO121" s="529"/>
      <c r="CP121" s="529"/>
      <c r="CQ121" s="529"/>
      <c r="CR121" s="529"/>
      <c r="CS121" s="529"/>
      <c r="CT121" s="529"/>
      <c r="CU121" s="529"/>
      <c r="CV121" s="529"/>
    </row>
    <row r="122" spans="1:100" s="538" customFormat="1" ht="42.75" customHeight="1" x14ac:dyDescent="0.2">
      <c r="A122" s="531">
        <v>7396</v>
      </c>
      <c r="B122" s="253" t="s">
        <v>228</v>
      </c>
      <c r="C122" s="254" t="s">
        <v>373</v>
      </c>
      <c r="D122" s="521" t="s">
        <v>454</v>
      </c>
      <c r="E122" s="223">
        <f t="shared" si="17"/>
        <v>3800</v>
      </c>
      <c r="F122" s="258">
        <v>3800</v>
      </c>
      <c r="G122" s="256">
        <v>0</v>
      </c>
      <c r="H122" s="258">
        <v>0</v>
      </c>
      <c r="I122" s="259">
        <v>0</v>
      </c>
      <c r="J122" s="532">
        <v>0</v>
      </c>
      <c r="K122" s="256">
        <v>100</v>
      </c>
      <c r="L122" s="533">
        <v>0</v>
      </c>
      <c r="M122" s="525">
        <f t="shared" si="20"/>
        <v>0</v>
      </c>
      <c r="N122" s="534"/>
      <c r="O122" s="535"/>
      <c r="P122" s="262"/>
      <c r="Q122" s="536"/>
      <c r="R122" s="537" t="s">
        <v>455</v>
      </c>
      <c r="S122" s="529"/>
      <c r="T122" s="529"/>
      <c r="U122" s="529"/>
      <c r="V122" s="529"/>
      <c r="W122" s="529"/>
      <c r="X122" s="529"/>
      <c r="Y122" s="529"/>
      <c r="Z122" s="529"/>
      <c r="AA122" s="529"/>
      <c r="AB122" s="529"/>
      <c r="AC122" s="529"/>
      <c r="AD122" s="529"/>
      <c r="AE122" s="529"/>
      <c r="AF122" s="529"/>
      <c r="AG122" s="529"/>
      <c r="AH122" s="529"/>
      <c r="AI122" s="529"/>
      <c r="AJ122" s="529"/>
      <c r="AK122" s="529"/>
      <c r="AL122" s="529"/>
      <c r="AM122" s="529"/>
      <c r="AN122" s="529"/>
      <c r="AO122" s="529"/>
      <c r="AP122" s="529"/>
      <c r="AQ122" s="529"/>
      <c r="AR122" s="529"/>
      <c r="AS122" s="529"/>
      <c r="AT122" s="529"/>
      <c r="AU122" s="529"/>
      <c r="AV122" s="529"/>
      <c r="AW122" s="529"/>
      <c r="AX122" s="529"/>
      <c r="AY122" s="529"/>
      <c r="AZ122" s="529"/>
      <c r="BA122" s="529"/>
      <c r="BB122" s="529"/>
      <c r="BC122" s="529"/>
      <c r="BD122" s="529"/>
      <c r="BE122" s="529"/>
      <c r="BF122" s="529"/>
      <c r="BG122" s="529"/>
      <c r="BH122" s="529"/>
      <c r="BI122" s="529"/>
      <c r="BJ122" s="529"/>
      <c r="BK122" s="529"/>
      <c r="BL122" s="529"/>
      <c r="BM122" s="529"/>
      <c r="BN122" s="529"/>
      <c r="BO122" s="529"/>
      <c r="BP122" s="529"/>
      <c r="BQ122" s="529"/>
      <c r="BR122" s="529"/>
      <c r="BS122" s="529"/>
      <c r="BT122" s="529"/>
      <c r="BU122" s="529"/>
      <c r="BV122" s="529"/>
      <c r="BW122" s="529"/>
      <c r="BX122" s="529"/>
      <c r="BY122" s="529"/>
      <c r="BZ122" s="529"/>
      <c r="CA122" s="529"/>
      <c r="CB122" s="529"/>
      <c r="CC122" s="529"/>
      <c r="CD122" s="529"/>
      <c r="CE122" s="529"/>
      <c r="CF122" s="529"/>
      <c r="CG122" s="529"/>
      <c r="CH122" s="529"/>
      <c r="CI122" s="529"/>
      <c r="CJ122" s="529"/>
      <c r="CK122" s="529"/>
      <c r="CL122" s="529"/>
      <c r="CM122" s="529"/>
      <c r="CN122" s="529"/>
      <c r="CO122" s="529"/>
      <c r="CP122" s="529"/>
      <c r="CQ122" s="529"/>
      <c r="CR122" s="529"/>
      <c r="CS122" s="529"/>
      <c r="CT122" s="529"/>
      <c r="CU122" s="529"/>
      <c r="CV122" s="529"/>
    </row>
    <row r="123" spans="1:100" s="548" customFormat="1" ht="42" customHeight="1" x14ac:dyDescent="0.2">
      <c r="A123" s="539">
        <v>7397</v>
      </c>
      <c r="B123" s="540" t="s">
        <v>222</v>
      </c>
      <c r="C123" s="254" t="s">
        <v>373</v>
      </c>
      <c r="D123" s="611" t="s">
        <v>456</v>
      </c>
      <c r="E123" s="223">
        <f t="shared" si="17"/>
        <v>2500</v>
      </c>
      <c r="F123" s="542">
        <v>2500</v>
      </c>
      <c r="G123" s="542">
        <v>0</v>
      </c>
      <c r="H123" s="542">
        <v>0</v>
      </c>
      <c r="I123" s="543">
        <v>0</v>
      </c>
      <c r="J123" s="544">
        <v>0</v>
      </c>
      <c r="K123" s="544">
        <v>100</v>
      </c>
      <c r="L123" s="545">
        <v>0</v>
      </c>
      <c r="M123" s="525">
        <f t="shared" si="20"/>
        <v>0</v>
      </c>
      <c r="N123" s="526"/>
      <c r="O123" s="527"/>
      <c r="P123" s="546"/>
      <c r="Q123" s="231"/>
      <c r="R123" s="537" t="s">
        <v>457</v>
      </c>
      <c r="S123" s="547"/>
      <c r="T123" s="547"/>
      <c r="U123" s="547"/>
      <c r="V123" s="547"/>
      <c r="W123" s="547"/>
      <c r="X123" s="547"/>
      <c r="Y123" s="547"/>
      <c r="Z123" s="547"/>
      <c r="AA123" s="547"/>
      <c r="AB123" s="547"/>
      <c r="AC123" s="547"/>
      <c r="AD123" s="547"/>
      <c r="AE123" s="547"/>
      <c r="AF123" s="547"/>
      <c r="AG123" s="547"/>
      <c r="AH123" s="547"/>
      <c r="AI123" s="547"/>
      <c r="AJ123" s="547"/>
      <c r="AK123" s="547"/>
      <c r="AL123" s="547"/>
      <c r="AM123" s="547"/>
      <c r="AN123" s="547"/>
      <c r="AO123" s="547"/>
      <c r="AP123" s="547"/>
      <c r="AQ123" s="547"/>
      <c r="AR123" s="547"/>
      <c r="AS123" s="547"/>
      <c r="AT123" s="547"/>
      <c r="AU123" s="547"/>
      <c r="AV123" s="547"/>
      <c r="AW123" s="547"/>
      <c r="AX123" s="547"/>
      <c r="AY123" s="547"/>
      <c r="AZ123" s="547"/>
      <c r="BA123" s="547"/>
      <c r="BB123" s="547"/>
      <c r="BC123" s="547"/>
      <c r="BD123" s="547"/>
      <c r="BE123" s="547"/>
      <c r="BF123" s="547"/>
      <c r="BG123" s="547"/>
      <c r="BH123" s="547"/>
      <c r="BI123" s="547"/>
      <c r="BJ123" s="547"/>
      <c r="BK123" s="547"/>
      <c r="BL123" s="547"/>
      <c r="BM123" s="547"/>
      <c r="BN123" s="547"/>
      <c r="BO123" s="547"/>
      <c r="BP123" s="547"/>
      <c r="BQ123" s="547"/>
      <c r="BR123" s="547"/>
      <c r="BS123" s="547"/>
      <c r="BT123" s="547"/>
      <c r="BU123" s="547"/>
      <c r="BV123" s="547"/>
      <c r="BW123" s="547"/>
      <c r="BX123" s="547"/>
      <c r="BY123" s="547"/>
      <c r="BZ123" s="547"/>
      <c r="CA123" s="547"/>
      <c r="CB123" s="547"/>
      <c r="CC123" s="547"/>
      <c r="CD123" s="547"/>
      <c r="CE123" s="547"/>
      <c r="CF123" s="547"/>
      <c r="CG123" s="547"/>
      <c r="CH123" s="547"/>
      <c r="CI123" s="547"/>
      <c r="CJ123" s="547"/>
      <c r="CK123" s="547"/>
      <c r="CL123" s="547"/>
      <c r="CM123" s="547"/>
      <c r="CN123" s="547"/>
      <c r="CO123" s="547"/>
      <c r="CP123" s="547"/>
      <c r="CQ123" s="547"/>
      <c r="CR123" s="547"/>
      <c r="CS123" s="547"/>
      <c r="CT123" s="547"/>
      <c r="CU123" s="547"/>
      <c r="CV123" s="547"/>
    </row>
    <row r="124" spans="1:100" s="290" customFormat="1" ht="29.25" customHeight="1" x14ac:dyDescent="0.2">
      <c r="A124" s="506">
        <v>7402</v>
      </c>
      <c r="B124" s="511" t="s">
        <v>282</v>
      </c>
      <c r="C124" s="246" t="s">
        <v>193</v>
      </c>
      <c r="D124" s="518" t="s">
        <v>458</v>
      </c>
      <c r="E124" s="197">
        <f t="shared" si="17"/>
        <v>10197</v>
      </c>
      <c r="F124" s="278">
        <v>9400</v>
      </c>
      <c r="G124" s="278">
        <v>666</v>
      </c>
      <c r="H124" s="278">
        <v>131</v>
      </c>
      <c r="I124" s="279">
        <v>797</v>
      </c>
      <c r="J124" s="288">
        <v>0</v>
      </c>
      <c r="K124" s="288">
        <v>407</v>
      </c>
      <c r="L124" s="277">
        <v>0</v>
      </c>
      <c r="M124" s="509">
        <f t="shared" si="20"/>
        <v>0</v>
      </c>
      <c r="N124" s="510" t="s">
        <v>459</v>
      </c>
      <c r="O124" s="192" t="s">
        <v>460</v>
      </c>
      <c r="P124" s="274" t="s">
        <v>461</v>
      </c>
      <c r="Q124" s="177" t="s">
        <v>462</v>
      </c>
      <c r="R124" s="178" t="s">
        <v>463</v>
      </c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</row>
    <row r="125" spans="1:100" s="290" customFormat="1" ht="19.5" customHeight="1" x14ac:dyDescent="0.2">
      <c r="A125" s="506">
        <v>7403</v>
      </c>
      <c r="B125" s="549" t="s">
        <v>129</v>
      </c>
      <c r="C125" s="358" t="s">
        <v>364</v>
      </c>
      <c r="D125" s="541" t="s">
        <v>464</v>
      </c>
      <c r="E125" s="197">
        <f t="shared" si="17"/>
        <v>27450</v>
      </c>
      <c r="F125" s="278">
        <v>27000</v>
      </c>
      <c r="G125" s="278">
        <v>450</v>
      </c>
      <c r="H125" s="278">
        <v>0</v>
      </c>
      <c r="I125" s="279">
        <v>450</v>
      </c>
      <c r="J125" s="288">
        <v>0</v>
      </c>
      <c r="K125" s="288">
        <v>350</v>
      </c>
      <c r="L125" s="277">
        <v>94</v>
      </c>
      <c r="M125" s="509">
        <f t="shared" si="20"/>
        <v>26.857142857142858</v>
      </c>
      <c r="N125" s="498" t="s">
        <v>345</v>
      </c>
      <c r="O125" s="243" t="s">
        <v>465</v>
      </c>
      <c r="P125" s="550"/>
      <c r="Q125" s="177"/>
      <c r="R125" s="404" t="s">
        <v>466</v>
      </c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</row>
    <row r="126" spans="1:100" s="290" customFormat="1" ht="19.5" customHeight="1" x14ac:dyDescent="0.2">
      <c r="A126" s="506">
        <v>7405</v>
      </c>
      <c r="B126" s="549" t="s">
        <v>122</v>
      </c>
      <c r="C126" s="358" t="s">
        <v>364</v>
      </c>
      <c r="D126" s="551" t="s">
        <v>467</v>
      </c>
      <c r="E126" s="197">
        <f t="shared" si="17"/>
        <v>35550</v>
      </c>
      <c r="F126" s="278">
        <v>35000</v>
      </c>
      <c r="G126" s="278">
        <v>550</v>
      </c>
      <c r="H126" s="278">
        <v>0</v>
      </c>
      <c r="I126" s="279">
        <v>550</v>
      </c>
      <c r="J126" s="288">
        <v>0</v>
      </c>
      <c r="K126" s="288">
        <v>100</v>
      </c>
      <c r="L126" s="277">
        <v>61</v>
      </c>
      <c r="M126" s="509">
        <f t="shared" si="20"/>
        <v>61</v>
      </c>
      <c r="N126" s="498" t="s">
        <v>165</v>
      </c>
      <c r="O126" s="243" t="s">
        <v>460</v>
      </c>
      <c r="P126" s="550"/>
      <c r="Q126" s="177"/>
      <c r="R126" s="404" t="s">
        <v>466</v>
      </c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</row>
    <row r="127" spans="1:100" s="290" customFormat="1" ht="19.5" customHeight="1" x14ac:dyDescent="0.2">
      <c r="A127" s="506">
        <v>7406</v>
      </c>
      <c r="B127" s="549" t="s">
        <v>137</v>
      </c>
      <c r="C127" s="358" t="s">
        <v>364</v>
      </c>
      <c r="D127" s="551" t="s">
        <v>468</v>
      </c>
      <c r="E127" s="197">
        <f t="shared" si="17"/>
        <v>30550</v>
      </c>
      <c r="F127" s="278">
        <v>30000</v>
      </c>
      <c r="G127" s="278">
        <v>550</v>
      </c>
      <c r="H127" s="278">
        <v>0</v>
      </c>
      <c r="I127" s="279">
        <v>550</v>
      </c>
      <c r="J127" s="288">
        <v>0</v>
      </c>
      <c r="K127" s="288">
        <v>100</v>
      </c>
      <c r="L127" s="277">
        <v>91</v>
      </c>
      <c r="M127" s="509">
        <f t="shared" si="20"/>
        <v>91</v>
      </c>
      <c r="N127" s="498" t="s">
        <v>469</v>
      </c>
      <c r="O127" s="243" t="s">
        <v>470</v>
      </c>
      <c r="P127" s="550"/>
      <c r="Q127" s="177"/>
      <c r="R127" s="404" t="s">
        <v>466</v>
      </c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</row>
    <row r="128" spans="1:100" s="290" customFormat="1" ht="19.5" customHeight="1" thickBot="1" x14ac:dyDescent="0.25">
      <c r="A128" s="506">
        <v>7407</v>
      </c>
      <c r="B128" s="511" t="s">
        <v>102</v>
      </c>
      <c r="C128" s="246" t="s">
        <v>368</v>
      </c>
      <c r="D128" s="519" t="s">
        <v>471</v>
      </c>
      <c r="E128" s="197">
        <f t="shared" si="17"/>
        <v>350</v>
      </c>
      <c r="F128" s="278">
        <v>0</v>
      </c>
      <c r="G128" s="278">
        <v>350</v>
      </c>
      <c r="H128" s="278">
        <v>0</v>
      </c>
      <c r="I128" s="279">
        <v>350</v>
      </c>
      <c r="J128" s="288">
        <v>0</v>
      </c>
      <c r="K128" s="288">
        <v>390</v>
      </c>
      <c r="L128" s="277">
        <v>180</v>
      </c>
      <c r="M128" s="509">
        <f t="shared" si="20"/>
        <v>46.153846153846153</v>
      </c>
      <c r="N128" s="510"/>
      <c r="O128" s="192"/>
      <c r="P128" s="274"/>
      <c r="Q128" s="177"/>
      <c r="R128" s="178" t="s">
        <v>472</v>
      </c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</row>
    <row r="129" spans="1:100" ht="22.5" customHeight="1" thickBot="1" x14ac:dyDescent="0.25">
      <c r="A129" s="552" t="s">
        <v>473</v>
      </c>
      <c r="B129" s="553"/>
      <c r="C129" s="553"/>
      <c r="D129" s="554"/>
      <c r="E129" s="464">
        <f t="shared" ref="E129:L129" si="21">SUM(E130:E211)</f>
        <v>4194115.5079999999</v>
      </c>
      <c r="F129" s="158">
        <f t="shared" si="21"/>
        <v>3893982.5079999999</v>
      </c>
      <c r="G129" s="158">
        <f t="shared" si="21"/>
        <v>170247</v>
      </c>
      <c r="H129" s="156">
        <f t="shared" si="21"/>
        <v>129886</v>
      </c>
      <c r="I129" s="157">
        <f t="shared" si="21"/>
        <v>1881157.5079999999</v>
      </c>
      <c r="J129" s="158">
        <f t="shared" si="21"/>
        <v>495869</v>
      </c>
      <c r="K129" s="158">
        <f t="shared" si="21"/>
        <v>493842</v>
      </c>
      <c r="L129" s="158">
        <f t="shared" si="21"/>
        <v>20464</v>
      </c>
      <c r="M129" s="465">
        <f t="shared" si="20"/>
        <v>4.1438354777438935</v>
      </c>
      <c r="N129" s="555"/>
      <c r="O129" s="556"/>
      <c r="P129" s="556"/>
      <c r="Q129" s="162"/>
      <c r="R129" s="163"/>
    </row>
    <row r="130" spans="1:100" s="307" customFormat="1" ht="82.5" customHeight="1" x14ac:dyDescent="0.2">
      <c r="A130" s="357">
        <v>7039</v>
      </c>
      <c r="B130" s="300" t="s">
        <v>435</v>
      </c>
      <c r="C130" s="358" t="s">
        <v>355</v>
      </c>
      <c r="D130" s="302" t="s">
        <v>474</v>
      </c>
      <c r="E130" s="320">
        <f t="shared" ref="E130:E193" si="22">SUM(F130:H130)</f>
        <v>99392</v>
      </c>
      <c r="F130" s="239">
        <v>92594</v>
      </c>
      <c r="G130" s="239">
        <v>4059</v>
      </c>
      <c r="H130" s="239">
        <v>2739</v>
      </c>
      <c r="I130" s="240">
        <v>90067</v>
      </c>
      <c r="J130" s="569">
        <v>18400</v>
      </c>
      <c r="K130" s="569">
        <v>18400</v>
      </c>
      <c r="L130" s="211">
        <v>102</v>
      </c>
      <c r="M130" s="369">
        <f t="shared" si="20"/>
        <v>0.55434782608695643</v>
      </c>
      <c r="N130" s="213" t="s">
        <v>475</v>
      </c>
      <c r="O130" s="214" t="s">
        <v>476</v>
      </c>
      <c r="P130" s="214" t="s">
        <v>477</v>
      </c>
      <c r="Q130" s="215" t="s">
        <v>262</v>
      </c>
      <c r="R130" s="306" t="s">
        <v>478</v>
      </c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</row>
    <row r="131" spans="1:100" s="218" customFormat="1" ht="29.25" customHeight="1" x14ac:dyDescent="0.2">
      <c r="A131" s="734">
        <v>7040</v>
      </c>
      <c r="B131" s="204" t="s">
        <v>192</v>
      </c>
      <c r="C131" s="234" t="s">
        <v>355</v>
      </c>
      <c r="D131" s="993" t="s">
        <v>479</v>
      </c>
      <c r="E131" s="320">
        <f t="shared" si="22"/>
        <v>261620</v>
      </c>
      <c r="F131" s="239">
        <v>217411</v>
      </c>
      <c r="G131" s="239">
        <v>5256</v>
      </c>
      <c r="H131" s="239">
        <v>38953</v>
      </c>
      <c r="I131" s="240">
        <v>233541</v>
      </c>
      <c r="J131" s="189">
        <v>83000</v>
      </c>
      <c r="K131" s="189">
        <v>83000</v>
      </c>
      <c r="L131" s="211">
        <v>6947</v>
      </c>
      <c r="M131" s="369">
        <f t="shared" si="20"/>
        <v>8.3698795180722882</v>
      </c>
      <c r="N131" s="242" t="s">
        <v>480</v>
      </c>
      <c r="O131" s="365" t="s">
        <v>481</v>
      </c>
      <c r="P131" s="365" t="s">
        <v>482</v>
      </c>
      <c r="Q131" s="244" t="s">
        <v>483</v>
      </c>
      <c r="R131" s="324" t="s">
        <v>484</v>
      </c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</row>
    <row r="132" spans="1:100" s="109" customFormat="1" ht="21.75" customHeight="1" x14ac:dyDescent="0.2">
      <c r="A132" s="448">
        <v>7049</v>
      </c>
      <c r="B132" s="478" t="s">
        <v>192</v>
      </c>
      <c r="C132" s="353" t="s">
        <v>364</v>
      </c>
      <c r="D132" s="518" t="s">
        <v>485</v>
      </c>
      <c r="E132" s="197">
        <f t="shared" si="22"/>
        <v>28095</v>
      </c>
      <c r="F132" s="198">
        <v>24085</v>
      </c>
      <c r="G132" s="198">
        <v>3172</v>
      </c>
      <c r="H132" s="198">
        <v>838</v>
      </c>
      <c r="I132" s="994">
        <v>28095</v>
      </c>
      <c r="J132" s="189">
        <v>5000</v>
      </c>
      <c r="K132" s="189">
        <v>5000</v>
      </c>
      <c r="L132" s="270">
        <v>702</v>
      </c>
      <c r="M132" s="191">
        <f t="shared" si="20"/>
        <v>14.04</v>
      </c>
      <c r="N132" s="482" t="s">
        <v>486</v>
      </c>
      <c r="O132" s="483" t="s">
        <v>487</v>
      </c>
      <c r="P132" s="250" t="s">
        <v>488</v>
      </c>
      <c r="Q132" s="251" t="s">
        <v>489</v>
      </c>
      <c r="R132" s="494" t="s">
        <v>490</v>
      </c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</row>
    <row r="133" spans="1:100" s="218" customFormat="1" ht="21.75" customHeight="1" x14ac:dyDescent="0.2">
      <c r="A133" s="203">
        <v>7080</v>
      </c>
      <c r="B133" s="300" t="s">
        <v>293</v>
      </c>
      <c r="C133" s="484" t="s">
        <v>368</v>
      </c>
      <c r="D133" s="399" t="s">
        <v>491</v>
      </c>
      <c r="E133" s="187">
        <f t="shared" si="22"/>
        <v>25162</v>
      </c>
      <c r="F133" s="198">
        <v>22896</v>
      </c>
      <c r="G133" s="481">
        <v>656</v>
      </c>
      <c r="H133" s="198">
        <v>1610</v>
      </c>
      <c r="I133" s="995">
        <v>25162</v>
      </c>
      <c r="J133" s="189">
        <v>613</v>
      </c>
      <c r="K133" s="189">
        <v>613</v>
      </c>
      <c r="L133" s="270">
        <v>4</v>
      </c>
      <c r="M133" s="248">
        <f t="shared" si="20"/>
        <v>0.65252854812398042</v>
      </c>
      <c r="N133" s="616" t="s">
        <v>492</v>
      </c>
      <c r="O133" s="250" t="s">
        <v>493</v>
      </c>
      <c r="P133" s="250" t="s">
        <v>494</v>
      </c>
      <c r="Q133" s="251" t="s">
        <v>233</v>
      </c>
      <c r="R133" s="232" t="s">
        <v>495</v>
      </c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</row>
    <row r="134" spans="1:100" s="109" customFormat="1" ht="68.25" customHeight="1" x14ac:dyDescent="0.2">
      <c r="A134" s="448">
        <v>7081</v>
      </c>
      <c r="B134" s="478" t="s">
        <v>496</v>
      </c>
      <c r="C134" s="246" t="s">
        <v>373</v>
      </c>
      <c r="D134" s="557" t="s">
        <v>497</v>
      </c>
      <c r="E134" s="197">
        <f t="shared" si="22"/>
        <v>297300</v>
      </c>
      <c r="F134" s="198">
        <v>270000</v>
      </c>
      <c r="G134" s="198">
        <v>9900</v>
      </c>
      <c r="H134" s="198">
        <v>17400</v>
      </c>
      <c r="I134" s="199">
        <v>57830</v>
      </c>
      <c r="J134" s="189">
        <v>7200</v>
      </c>
      <c r="K134" s="189">
        <v>4500</v>
      </c>
      <c r="L134" s="270">
        <v>0</v>
      </c>
      <c r="M134" s="248">
        <f t="shared" si="20"/>
        <v>0</v>
      </c>
      <c r="N134" s="249" t="s">
        <v>498</v>
      </c>
      <c r="O134" s="250" t="s">
        <v>499</v>
      </c>
      <c r="P134" s="558" t="s">
        <v>500</v>
      </c>
      <c r="Q134" s="559" t="s">
        <v>501</v>
      </c>
      <c r="R134" s="232" t="s">
        <v>502</v>
      </c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</row>
    <row r="135" spans="1:100" s="109" customFormat="1" ht="93" customHeight="1" thickBot="1" x14ac:dyDescent="0.25">
      <c r="A135" s="1146">
        <v>7088</v>
      </c>
      <c r="B135" s="1147" t="s">
        <v>132</v>
      </c>
      <c r="C135" s="677" t="s">
        <v>373</v>
      </c>
      <c r="D135" s="1148" t="s">
        <v>503</v>
      </c>
      <c r="E135" s="1121">
        <f t="shared" si="22"/>
        <v>71300</v>
      </c>
      <c r="F135" s="1106">
        <v>65700</v>
      </c>
      <c r="G135" s="1106">
        <v>3400</v>
      </c>
      <c r="H135" s="1106">
        <v>2200</v>
      </c>
      <c r="I135" s="1107">
        <v>18465</v>
      </c>
      <c r="J135" s="768">
        <v>6000</v>
      </c>
      <c r="K135" s="768">
        <v>6000</v>
      </c>
      <c r="L135" s="333">
        <v>0</v>
      </c>
      <c r="M135" s="1176">
        <f t="shared" si="20"/>
        <v>0</v>
      </c>
      <c r="N135" s="686" t="s">
        <v>504</v>
      </c>
      <c r="O135" s="1149" t="s">
        <v>505</v>
      </c>
      <c r="P135" s="1149" t="s">
        <v>506</v>
      </c>
      <c r="Q135" s="1150" t="s">
        <v>507</v>
      </c>
      <c r="R135" s="690" t="s">
        <v>508</v>
      </c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</row>
    <row r="136" spans="1:100" s="109" customFormat="1" ht="18.75" customHeight="1" x14ac:dyDescent="0.2">
      <c r="A136" s="560">
        <v>7089</v>
      </c>
      <c r="B136" s="561" t="s">
        <v>102</v>
      </c>
      <c r="C136" s="165" t="s">
        <v>364</v>
      </c>
      <c r="D136" s="562" t="s">
        <v>509</v>
      </c>
      <c r="E136" s="276">
        <f t="shared" si="22"/>
        <v>540427</v>
      </c>
      <c r="F136" s="168">
        <v>506937</v>
      </c>
      <c r="G136" s="169">
        <v>18800</v>
      </c>
      <c r="H136" s="169">
        <v>14690</v>
      </c>
      <c r="I136" s="170">
        <v>59932</v>
      </c>
      <c r="J136" s="569">
        <v>20000</v>
      </c>
      <c r="K136" s="569">
        <v>10620</v>
      </c>
      <c r="L136" s="200">
        <v>2675</v>
      </c>
      <c r="M136" s="174">
        <f t="shared" si="20"/>
        <v>25.188323917137478</v>
      </c>
      <c r="N136" s="175"/>
      <c r="O136" s="176" t="s">
        <v>510</v>
      </c>
      <c r="P136" s="365" t="s">
        <v>511</v>
      </c>
      <c r="Q136" s="177"/>
      <c r="R136" s="505" t="s">
        <v>411</v>
      </c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</row>
    <row r="137" spans="1:100" s="218" customFormat="1" ht="44.25" customHeight="1" x14ac:dyDescent="0.2">
      <c r="A137" s="357">
        <v>7090</v>
      </c>
      <c r="B137" s="300" t="s">
        <v>286</v>
      </c>
      <c r="C137" s="358" t="s">
        <v>193</v>
      </c>
      <c r="D137" s="317" t="s">
        <v>512</v>
      </c>
      <c r="E137" s="236">
        <f t="shared" si="22"/>
        <v>87033</v>
      </c>
      <c r="F137" s="208">
        <v>84700</v>
      </c>
      <c r="G137" s="208">
        <v>1693</v>
      </c>
      <c r="H137" s="208">
        <v>640</v>
      </c>
      <c r="I137" s="210">
        <v>1693</v>
      </c>
      <c r="J137" s="189">
        <v>860</v>
      </c>
      <c r="K137" s="189">
        <v>860</v>
      </c>
      <c r="L137" s="433">
        <v>0</v>
      </c>
      <c r="M137" s="241">
        <f t="shared" si="20"/>
        <v>0</v>
      </c>
      <c r="N137" s="213" t="s">
        <v>262</v>
      </c>
      <c r="O137" s="214" t="s">
        <v>263</v>
      </c>
      <c r="P137" s="214" t="s">
        <v>513</v>
      </c>
      <c r="Q137" s="215" t="s">
        <v>514</v>
      </c>
      <c r="R137" s="216" t="s">
        <v>515</v>
      </c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</row>
    <row r="138" spans="1:100" s="218" customFormat="1" ht="63" customHeight="1" x14ac:dyDescent="0.2">
      <c r="A138" s="203">
        <v>7091</v>
      </c>
      <c r="B138" s="300" t="s">
        <v>293</v>
      </c>
      <c r="C138" s="358" t="s">
        <v>368</v>
      </c>
      <c r="D138" s="475" t="s">
        <v>516</v>
      </c>
      <c r="E138" s="207">
        <f t="shared" si="22"/>
        <v>198703</v>
      </c>
      <c r="F138" s="208">
        <v>192327</v>
      </c>
      <c r="G138" s="208">
        <v>2859</v>
      </c>
      <c r="H138" s="208">
        <v>3517</v>
      </c>
      <c r="I138" s="210">
        <v>6359</v>
      </c>
      <c r="J138" s="189">
        <v>30400</v>
      </c>
      <c r="K138" s="189">
        <v>30400</v>
      </c>
      <c r="L138" s="433">
        <v>0</v>
      </c>
      <c r="M138" s="241">
        <f t="shared" si="20"/>
        <v>0</v>
      </c>
      <c r="N138" s="249" t="s">
        <v>498</v>
      </c>
      <c r="O138" s="558" t="s">
        <v>517</v>
      </c>
      <c r="P138" s="250" t="s">
        <v>518</v>
      </c>
      <c r="Q138" s="251" t="s">
        <v>100</v>
      </c>
      <c r="R138" s="232" t="s">
        <v>519</v>
      </c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</row>
    <row r="139" spans="1:100" s="355" customFormat="1" ht="21" customHeight="1" x14ac:dyDescent="0.2">
      <c r="A139" s="382">
        <v>7092</v>
      </c>
      <c r="B139" s="478" t="s">
        <v>282</v>
      </c>
      <c r="C139" s="353" t="s">
        <v>364</v>
      </c>
      <c r="D139" s="563" t="s">
        <v>520</v>
      </c>
      <c r="E139" s="187">
        <f t="shared" si="22"/>
        <v>127303</v>
      </c>
      <c r="F139" s="198">
        <v>115373</v>
      </c>
      <c r="G139" s="247">
        <v>9820</v>
      </c>
      <c r="H139" s="198">
        <v>2110</v>
      </c>
      <c r="I139" s="199">
        <v>11930</v>
      </c>
      <c r="J139" s="189">
        <v>2000</v>
      </c>
      <c r="K139" s="189">
        <v>2000</v>
      </c>
      <c r="L139" s="270">
        <v>0</v>
      </c>
      <c r="M139" s="241">
        <f t="shared" si="20"/>
        <v>0</v>
      </c>
      <c r="N139" s="482" t="s">
        <v>521</v>
      </c>
      <c r="O139" s="483" t="s">
        <v>106</v>
      </c>
      <c r="P139" s="214" t="s">
        <v>522</v>
      </c>
      <c r="Q139" s="251" t="s">
        <v>523</v>
      </c>
      <c r="R139" s="216" t="s">
        <v>524</v>
      </c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</row>
    <row r="140" spans="1:100" s="361" customFormat="1" ht="69.75" customHeight="1" x14ac:dyDescent="0.2">
      <c r="A140" s="203">
        <v>7093</v>
      </c>
      <c r="B140" s="484" t="s">
        <v>282</v>
      </c>
      <c r="C140" s="358" t="s">
        <v>368</v>
      </c>
      <c r="D140" s="564" t="s">
        <v>525</v>
      </c>
      <c r="E140" s="236">
        <f t="shared" si="22"/>
        <v>99637</v>
      </c>
      <c r="F140" s="486">
        <v>93437</v>
      </c>
      <c r="G140" s="208">
        <v>4000</v>
      </c>
      <c r="H140" s="208">
        <v>2200</v>
      </c>
      <c r="I140" s="210">
        <v>4730</v>
      </c>
      <c r="J140" s="189">
        <v>1000</v>
      </c>
      <c r="K140" s="189">
        <v>1000</v>
      </c>
      <c r="L140" s="433">
        <v>282</v>
      </c>
      <c r="M140" s="241">
        <f t="shared" si="20"/>
        <v>28.199999999999996</v>
      </c>
      <c r="N140" s="565" t="s">
        <v>526</v>
      </c>
      <c r="O140" s="214"/>
      <c r="P140" s="214"/>
      <c r="Q140" s="215"/>
      <c r="R140" s="216" t="s">
        <v>527</v>
      </c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</row>
    <row r="141" spans="1:100" s="307" customFormat="1" ht="122.25" customHeight="1" x14ac:dyDescent="0.2">
      <c r="A141" s="316">
        <v>7095</v>
      </c>
      <c r="B141" s="204" t="s">
        <v>208</v>
      </c>
      <c r="C141" s="205" t="s">
        <v>167</v>
      </c>
      <c r="D141" s="566" t="s">
        <v>528</v>
      </c>
      <c r="E141" s="320">
        <f t="shared" si="22"/>
        <v>86984</v>
      </c>
      <c r="F141" s="239">
        <v>82862</v>
      </c>
      <c r="G141" s="239">
        <v>3037</v>
      </c>
      <c r="H141" s="239">
        <v>1085</v>
      </c>
      <c r="I141" s="240">
        <v>4122</v>
      </c>
      <c r="J141" s="569">
        <v>16490</v>
      </c>
      <c r="K141" s="569">
        <v>16490</v>
      </c>
      <c r="L141" s="211">
        <v>0</v>
      </c>
      <c r="M141" s="369">
        <f t="shared" si="20"/>
        <v>0</v>
      </c>
      <c r="N141" s="498" t="s">
        <v>529</v>
      </c>
      <c r="O141" s="243" t="s">
        <v>530</v>
      </c>
      <c r="P141" s="403" t="s">
        <v>518</v>
      </c>
      <c r="Q141" s="244"/>
      <c r="R141" s="404" t="s">
        <v>531</v>
      </c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</row>
    <row r="142" spans="1:100" s="307" customFormat="1" ht="29.25" customHeight="1" x14ac:dyDescent="0.2">
      <c r="A142" s="316">
        <v>7096</v>
      </c>
      <c r="B142" s="567" t="s">
        <v>282</v>
      </c>
      <c r="C142" s="234" t="s">
        <v>355</v>
      </c>
      <c r="D142" s="568" t="s">
        <v>532</v>
      </c>
      <c r="E142" s="312">
        <f t="shared" si="22"/>
        <v>122795</v>
      </c>
      <c r="F142" s="237">
        <v>120901</v>
      </c>
      <c r="G142" s="239">
        <v>621</v>
      </c>
      <c r="H142" s="239">
        <v>1273</v>
      </c>
      <c r="I142" s="240">
        <v>995</v>
      </c>
      <c r="J142" s="569">
        <v>3000</v>
      </c>
      <c r="K142" s="569">
        <v>3000</v>
      </c>
      <c r="L142" s="211">
        <v>0</v>
      </c>
      <c r="M142" s="369">
        <f t="shared" si="20"/>
        <v>0</v>
      </c>
      <c r="N142" s="242" t="s">
        <v>533</v>
      </c>
      <c r="O142" s="365" t="s">
        <v>390</v>
      </c>
      <c r="P142" s="365" t="s">
        <v>534</v>
      </c>
      <c r="Q142" s="570" t="s">
        <v>535</v>
      </c>
      <c r="R142" s="404" t="s">
        <v>536</v>
      </c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</row>
    <row r="143" spans="1:100" s="109" customFormat="1" ht="208.5" customHeight="1" x14ac:dyDescent="0.2">
      <c r="A143" s="571">
        <v>7097</v>
      </c>
      <c r="B143" s="572" t="s">
        <v>282</v>
      </c>
      <c r="C143" s="234" t="s">
        <v>537</v>
      </c>
      <c r="D143" s="573" t="s">
        <v>538</v>
      </c>
      <c r="E143" s="276">
        <f t="shared" si="22"/>
        <v>218113</v>
      </c>
      <c r="F143" s="168">
        <v>209500</v>
      </c>
      <c r="G143" s="169">
        <v>6613</v>
      </c>
      <c r="H143" s="169">
        <v>2000</v>
      </c>
      <c r="I143" s="170">
        <v>7990</v>
      </c>
      <c r="J143" s="189">
        <v>3500</v>
      </c>
      <c r="K143" s="189">
        <v>3500</v>
      </c>
      <c r="L143" s="200">
        <v>990</v>
      </c>
      <c r="M143" s="241">
        <f t="shared" si="20"/>
        <v>28.285714285714285</v>
      </c>
      <c r="N143" s="175" t="s">
        <v>195</v>
      </c>
      <c r="O143" s="176" t="s">
        <v>195</v>
      </c>
      <c r="P143" s="176" t="s">
        <v>195</v>
      </c>
      <c r="Q143" s="177" t="s">
        <v>195</v>
      </c>
      <c r="R143" s="178" t="s">
        <v>539</v>
      </c>
      <c r="S143" s="217" t="s">
        <v>540</v>
      </c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</row>
    <row r="144" spans="1:100" s="307" customFormat="1" ht="30.75" customHeight="1" x14ac:dyDescent="0.2">
      <c r="A144" s="357">
        <v>7120</v>
      </c>
      <c r="B144" s="300" t="s">
        <v>359</v>
      </c>
      <c r="C144" s="358" t="s">
        <v>355</v>
      </c>
      <c r="D144" s="475" t="s">
        <v>541</v>
      </c>
      <c r="E144" s="207">
        <f t="shared" si="22"/>
        <v>38423</v>
      </c>
      <c r="F144" s="208">
        <v>36279</v>
      </c>
      <c r="G144" s="208">
        <v>1443</v>
      </c>
      <c r="H144" s="208">
        <v>701</v>
      </c>
      <c r="I144" s="210">
        <v>1557</v>
      </c>
      <c r="J144" s="189">
        <v>1162</v>
      </c>
      <c r="K144" s="189">
        <v>1162</v>
      </c>
      <c r="L144" s="433">
        <v>0</v>
      </c>
      <c r="M144" s="241">
        <f>(L144/K144)*100</f>
        <v>0</v>
      </c>
      <c r="N144" s="213" t="s">
        <v>542</v>
      </c>
      <c r="O144" s="214" t="s">
        <v>237</v>
      </c>
      <c r="P144" s="214" t="s">
        <v>220</v>
      </c>
      <c r="Q144" s="215" t="s">
        <v>100</v>
      </c>
      <c r="R144" s="216" t="s">
        <v>543</v>
      </c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</row>
    <row r="145" spans="1:100" s="307" customFormat="1" ht="30.75" customHeight="1" x14ac:dyDescent="0.2">
      <c r="A145" s="316">
        <v>7174</v>
      </c>
      <c r="B145" s="204" t="s">
        <v>359</v>
      </c>
      <c r="C145" s="205" t="s">
        <v>193</v>
      </c>
      <c r="D145" s="996" t="s">
        <v>360</v>
      </c>
      <c r="E145" s="320">
        <f t="shared" si="22"/>
        <v>48710</v>
      </c>
      <c r="F145" s="239">
        <v>45000</v>
      </c>
      <c r="G145" s="237">
        <v>3358</v>
      </c>
      <c r="H145" s="239">
        <v>352</v>
      </c>
      <c r="I145" s="240">
        <v>15020</v>
      </c>
      <c r="J145" s="189">
        <v>4090</v>
      </c>
      <c r="K145" s="189">
        <v>2090</v>
      </c>
      <c r="L145" s="211">
        <v>60</v>
      </c>
      <c r="M145" s="369">
        <f>(L145/K145)*100</f>
        <v>2.8708133971291865</v>
      </c>
      <c r="N145" s="364" t="s">
        <v>361</v>
      </c>
      <c r="O145" s="403" t="s">
        <v>210</v>
      </c>
      <c r="P145" s="550" t="s">
        <v>362</v>
      </c>
      <c r="Q145" s="244" t="s">
        <v>165</v>
      </c>
      <c r="R145" s="975" t="s">
        <v>363</v>
      </c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</row>
    <row r="146" spans="1:100" s="218" customFormat="1" ht="21.75" customHeight="1" x14ac:dyDescent="0.2">
      <c r="A146" s="203">
        <v>7187</v>
      </c>
      <c r="B146" s="300" t="s">
        <v>282</v>
      </c>
      <c r="C146" s="358" t="s">
        <v>355</v>
      </c>
      <c r="D146" s="574" t="s">
        <v>544</v>
      </c>
      <c r="E146" s="207">
        <f t="shared" si="22"/>
        <v>28621</v>
      </c>
      <c r="F146" s="208">
        <v>27610</v>
      </c>
      <c r="G146" s="208">
        <v>911</v>
      </c>
      <c r="H146" s="208">
        <v>100</v>
      </c>
      <c r="I146" s="210">
        <v>1500</v>
      </c>
      <c r="J146" s="189">
        <v>100</v>
      </c>
      <c r="K146" s="189">
        <v>100</v>
      </c>
      <c r="L146" s="433">
        <v>0</v>
      </c>
      <c r="M146" s="369">
        <f t="shared" ref="M146:M147" si="23">(L146/K146)*100</f>
        <v>0</v>
      </c>
      <c r="N146" s="213" t="s">
        <v>545</v>
      </c>
      <c r="O146" s="214" t="s">
        <v>546</v>
      </c>
      <c r="P146" s="214" t="s">
        <v>92</v>
      </c>
      <c r="Q146" s="215" t="s">
        <v>100</v>
      </c>
      <c r="R146" s="216" t="s">
        <v>547</v>
      </c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</row>
    <row r="147" spans="1:100" s="307" customFormat="1" ht="21.75" customHeight="1" x14ac:dyDescent="0.2">
      <c r="A147" s="203">
        <v>7200</v>
      </c>
      <c r="B147" s="300" t="s">
        <v>282</v>
      </c>
      <c r="C147" s="358" t="s">
        <v>355</v>
      </c>
      <c r="D147" s="475" t="s">
        <v>548</v>
      </c>
      <c r="E147" s="207">
        <f t="shared" si="22"/>
        <v>16700</v>
      </c>
      <c r="F147" s="208">
        <v>16500</v>
      </c>
      <c r="G147" s="208">
        <v>100</v>
      </c>
      <c r="H147" s="208">
        <v>100</v>
      </c>
      <c r="I147" s="210">
        <v>1240</v>
      </c>
      <c r="J147" s="189">
        <v>100</v>
      </c>
      <c r="K147" s="189">
        <v>100</v>
      </c>
      <c r="L147" s="433">
        <v>0</v>
      </c>
      <c r="M147" s="369">
        <f t="shared" si="23"/>
        <v>0</v>
      </c>
      <c r="N147" s="213" t="s">
        <v>545</v>
      </c>
      <c r="O147" s="214" t="s">
        <v>546</v>
      </c>
      <c r="P147" s="214" t="s">
        <v>92</v>
      </c>
      <c r="Q147" s="215" t="s">
        <v>100</v>
      </c>
      <c r="R147" s="216" t="s">
        <v>547</v>
      </c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</row>
    <row r="148" spans="1:100" s="307" customFormat="1" ht="60.75" customHeight="1" x14ac:dyDescent="0.2">
      <c r="A148" s="316">
        <v>7201</v>
      </c>
      <c r="B148" s="204" t="s">
        <v>94</v>
      </c>
      <c r="C148" s="234" t="s">
        <v>368</v>
      </c>
      <c r="D148" s="575" t="s">
        <v>549</v>
      </c>
      <c r="E148" s="320">
        <f t="shared" si="22"/>
        <v>158398</v>
      </c>
      <c r="F148" s="239">
        <v>151907</v>
      </c>
      <c r="G148" s="239">
        <v>5201</v>
      </c>
      <c r="H148" s="239">
        <v>1290</v>
      </c>
      <c r="I148" s="240">
        <v>6474</v>
      </c>
      <c r="J148" s="189">
        <v>66</v>
      </c>
      <c r="K148" s="189">
        <v>66</v>
      </c>
      <c r="L148" s="211">
        <v>0</v>
      </c>
      <c r="M148" s="369">
        <f>(L148/K148)*100</f>
        <v>0</v>
      </c>
      <c r="N148" s="242" t="s">
        <v>230</v>
      </c>
      <c r="O148" s="192" t="s">
        <v>370</v>
      </c>
      <c r="P148" s="365" t="s">
        <v>550</v>
      </c>
      <c r="Q148" s="244" t="s">
        <v>551</v>
      </c>
      <c r="R148" s="404" t="s">
        <v>552</v>
      </c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</row>
    <row r="149" spans="1:100" s="218" customFormat="1" ht="30" customHeight="1" x14ac:dyDescent="0.2">
      <c r="A149" s="316">
        <v>7210</v>
      </c>
      <c r="B149" s="567" t="s">
        <v>222</v>
      </c>
      <c r="C149" s="234" t="s">
        <v>355</v>
      </c>
      <c r="D149" s="576" t="s">
        <v>553</v>
      </c>
      <c r="E149" s="312">
        <f t="shared" si="22"/>
        <v>13880</v>
      </c>
      <c r="F149" s="237">
        <v>13135</v>
      </c>
      <c r="G149" s="239">
        <v>475</v>
      </c>
      <c r="H149" s="239">
        <v>270</v>
      </c>
      <c r="I149" s="240">
        <v>730</v>
      </c>
      <c r="J149" s="189">
        <v>956</v>
      </c>
      <c r="K149" s="189">
        <v>956</v>
      </c>
      <c r="L149" s="211">
        <v>24</v>
      </c>
      <c r="M149" s="369">
        <f t="shared" ref="M149:M182" si="24">(L149/K149)*100</f>
        <v>2.510460251046025</v>
      </c>
      <c r="N149" s="242" t="s">
        <v>554</v>
      </c>
      <c r="O149" s="365" t="s">
        <v>237</v>
      </c>
      <c r="P149" s="365" t="s">
        <v>91</v>
      </c>
      <c r="Q149" s="244" t="s">
        <v>92</v>
      </c>
      <c r="R149" s="404" t="s">
        <v>555</v>
      </c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</row>
    <row r="150" spans="1:100" s="218" customFormat="1" ht="84.75" customHeight="1" x14ac:dyDescent="0.2">
      <c r="A150" s="203">
        <v>7213</v>
      </c>
      <c r="B150" s="300" t="s">
        <v>265</v>
      </c>
      <c r="C150" s="301" t="s">
        <v>193</v>
      </c>
      <c r="D150" s="574" t="s">
        <v>556</v>
      </c>
      <c r="E150" s="207">
        <f t="shared" si="22"/>
        <v>293799</v>
      </c>
      <c r="F150" s="208">
        <v>286346</v>
      </c>
      <c r="G150" s="208">
        <v>6219</v>
      </c>
      <c r="H150" s="208">
        <v>1234</v>
      </c>
      <c r="I150" s="210">
        <v>5777</v>
      </c>
      <c r="J150" s="189">
        <v>25341</v>
      </c>
      <c r="K150" s="189">
        <v>25341</v>
      </c>
      <c r="L150" s="433">
        <v>0</v>
      </c>
      <c r="M150" s="369">
        <f t="shared" si="24"/>
        <v>0</v>
      </c>
      <c r="N150" s="565" t="s">
        <v>557</v>
      </c>
      <c r="O150" s="577" t="s">
        <v>558</v>
      </c>
      <c r="P150" s="578" t="s">
        <v>559</v>
      </c>
      <c r="Q150" s="579" t="s">
        <v>560</v>
      </c>
      <c r="R150" s="216" t="s">
        <v>561</v>
      </c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</row>
    <row r="151" spans="1:100" s="108" customFormat="1" ht="21" customHeight="1" x14ac:dyDescent="0.2">
      <c r="A151" s="382">
        <v>7231</v>
      </c>
      <c r="B151" s="478"/>
      <c r="C151" s="353" t="s">
        <v>364</v>
      </c>
      <c r="D151" s="580" t="s">
        <v>379</v>
      </c>
      <c r="E151" s="187">
        <f t="shared" si="22"/>
        <v>181</v>
      </c>
      <c r="F151" s="198">
        <v>0</v>
      </c>
      <c r="G151" s="481">
        <v>181</v>
      </c>
      <c r="H151" s="198">
        <v>0</v>
      </c>
      <c r="I151" s="199">
        <v>181</v>
      </c>
      <c r="J151" s="189">
        <v>1000</v>
      </c>
      <c r="K151" s="189">
        <v>333</v>
      </c>
      <c r="L151" s="270">
        <v>0</v>
      </c>
      <c r="M151" s="369">
        <f t="shared" si="24"/>
        <v>0</v>
      </c>
      <c r="N151" s="482"/>
      <c r="O151" s="483"/>
      <c r="P151" s="250"/>
      <c r="Q151" s="251"/>
      <c r="R151" s="232" t="s">
        <v>380</v>
      </c>
    </row>
    <row r="152" spans="1:100" s="217" customFormat="1" ht="30" customHeight="1" thickBot="1" x14ac:dyDescent="0.25">
      <c r="A152" s="325">
        <v>7232</v>
      </c>
      <c r="B152" s="724"/>
      <c r="C152" s="327" t="s">
        <v>368</v>
      </c>
      <c r="D152" s="1151" t="s">
        <v>381</v>
      </c>
      <c r="E152" s="329">
        <f t="shared" si="22"/>
        <v>1300</v>
      </c>
      <c r="F152" s="736">
        <v>0</v>
      </c>
      <c r="G152" s="766">
        <v>1300</v>
      </c>
      <c r="H152" s="736">
        <v>0</v>
      </c>
      <c r="I152" s="737">
        <v>0</v>
      </c>
      <c r="J152" s="768">
        <v>3200</v>
      </c>
      <c r="K152" s="768">
        <v>3200</v>
      </c>
      <c r="L152" s="333">
        <v>0</v>
      </c>
      <c r="M152" s="729">
        <f t="shared" si="24"/>
        <v>0</v>
      </c>
      <c r="N152" s="1131"/>
      <c r="O152" s="721"/>
      <c r="P152" s="688" t="s">
        <v>382</v>
      </c>
      <c r="Q152" s="338"/>
      <c r="R152" s="722" t="s">
        <v>419</v>
      </c>
    </row>
    <row r="153" spans="1:100" s="218" customFormat="1" ht="30" customHeight="1" x14ac:dyDescent="0.2">
      <c r="A153" s="316">
        <v>7233</v>
      </c>
      <c r="B153" s="204"/>
      <c r="C153" s="234" t="s">
        <v>373</v>
      </c>
      <c r="D153" s="487" t="s">
        <v>384</v>
      </c>
      <c r="E153" s="312">
        <f t="shared" si="22"/>
        <v>4</v>
      </c>
      <c r="F153" s="239">
        <v>0</v>
      </c>
      <c r="G153" s="313">
        <v>0</v>
      </c>
      <c r="H153" s="239">
        <v>4</v>
      </c>
      <c r="I153" s="240">
        <v>4</v>
      </c>
      <c r="J153" s="569">
        <v>1000</v>
      </c>
      <c r="K153" s="569">
        <v>300</v>
      </c>
      <c r="L153" s="371">
        <v>4</v>
      </c>
      <c r="M153" s="369">
        <f t="shared" si="24"/>
        <v>1.3333333333333335</v>
      </c>
      <c r="N153" s="242"/>
      <c r="O153" s="365"/>
      <c r="P153" s="365"/>
      <c r="Q153" s="244"/>
      <c r="R153" s="404" t="s">
        <v>419</v>
      </c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</row>
    <row r="154" spans="1:100" s="109" customFormat="1" ht="30" customHeight="1" x14ac:dyDescent="0.2">
      <c r="A154" s="382">
        <v>7234</v>
      </c>
      <c r="B154" s="478"/>
      <c r="C154" s="353" t="s">
        <v>167</v>
      </c>
      <c r="D154" s="489" t="s">
        <v>385</v>
      </c>
      <c r="E154" s="187">
        <f t="shared" si="22"/>
        <v>8131</v>
      </c>
      <c r="F154" s="198">
        <v>0</v>
      </c>
      <c r="G154" s="481">
        <v>6836</v>
      </c>
      <c r="H154" s="198">
        <v>1295</v>
      </c>
      <c r="I154" s="199">
        <v>2710</v>
      </c>
      <c r="J154" s="189">
        <v>1950</v>
      </c>
      <c r="K154" s="189">
        <v>1950</v>
      </c>
      <c r="L154" s="190">
        <v>0</v>
      </c>
      <c r="M154" s="369">
        <f t="shared" si="24"/>
        <v>0</v>
      </c>
      <c r="N154" s="249"/>
      <c r="O154" s="250"/>
      <c r="P154" s="483" t="s">
        <v>382</v>
      </c>
      <c r="Q154" s="251"/>
      <c r="R154" s="232" t="s">
        <v>419</v>
      </c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</row>
    <row r="155" spans="1:100" s="109" customFormat="1" ht="19.5" customHeight="1" x14ac:dyDescent="0.2">
      <c r="A155" s="203">
        <v>7236</v>
      </c>
      <c r="B155" s="300"/>
      <c r="C155" s="358" t="s">
        <v>386</v>
      </c>
      <c r="D155" s="492" t="s">
        <v>387</v>
      </c>
      <c r="E155" s="207">
        <f t="shared" si="22"/>
        <v>12329</v>
      </c>
      <c r="F155" s="208">
        <v>0</v>
      </c>
      <c r="G155" s="303">
        <v>11829</v>
      </c>
      <c r="H155" s="208">
        <v>500</v>
      </c>
      <c r="I155" s="210">
        <v>10500</v>
      </c>
      <c r="J155" s="189">
        <v>4900</v>
      </c>
      <c r="K155" s="189">
        <v>4900</v>
      </c>
      <c r="L155" s="190">
        <v>0</v>
      </c>
      <c r="M155" s="369">
        <f t="shared" si="24"/>
        <v>0</v>
      </c>
      <c r="N155" s="249"/>
      <c r="O155" s="250"/>
      <c r="P155" s="250"/>
      <c r="Q155" s="251"/>
      <c r="R155" s="232" t="s">
        <v>388</v>
      </c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</row>
    <row r="156" spans="1:100" s="218" customFormat="1" ht="32.25" customHeight="1" x14ac:dyDescent="0.2">
      <c r="A156" s="203">
        <v>7254</v>
      </c>
      <c r="B156" s="300" t="s">
        <v>282</v>
      </c>
      <c r="C156" s="358" t="s">
        <v>355</v>
      </c>
      <c r="D156" s="582" t="s">
        <v>562</v>
      </c>
      <c r="E156" s="207">
        <f t="shared" si="22"/>
        <v>7136</v>
      </c>
      <c r="F156" s="208">
        <v>6696</v>
      </c>
      <c r="G156" s="303">
        <v>317</v>
      </c>
      <c r="H156" s="208">
        <v>123</v>
      </c>
      <c r="I156" s="210">
        <v>794</v>
      </c>
      <c r="J156" s="189">
        <v>297</v>
      </c>
      <c r="K156" s="189">
        <v>297</v>
      </c>
      <c r="L156" s="270">
        <v>0</v>
      </c>
      <c r="M156" s="369">
        <f t="shared" si="24"/>
        <v>0</v>
      </c>
      <c r="N156" s="213"/>
      <c r="O156" s="214" t="s">
        <v>563</v>
      </c>
      <c r="P156" s="214" t="s">
        <v>92</v>
      </c>
      <c r="Q156" s="215" t="s">
        <v>100</v>
      </c>
      <c r="R156" s="216" t="s">
        <v>564</v>
      </c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</row>
    <row r="157" spans="1:100" s="218" customFormat="1" ht="32.25" customHeight="1" x14ac:dyDescent="0.2">
      <c r="A157" s="203">
        <v>7255</v>
      </c>
      <c r="B157" s="300" t="s">
        <v>102</v>
      </c>
      <c r="C157" s="358" t="s">
        <v>368</v>
      </c>
      <c r="D157" s="302" t="s">
        <v>565</v>
      </c>
      <c r="E157" s="236">
        <f t="shared" si="22"/>
        <v>1117</v>
      </c>
      <c r="F157" s="208">
        <v>0</v>
      </c>
      <c r="G157" s="303">
        <v>929</v>
      </c>
      <c r="H157" s="208">
        <v>188</v>
      </c>
      <c r="I157" s="210">
        <v>1117</v>
      </c>
      <c r="J157" s="189">
        <v>294</v>
      </c>
      <c r="K157" s="189">
        <v>294</v>
      </c>
      <c r="L157" s="433">
        <v>90</v>
      </c>
      <c r="M157" s="241">
        <f t="shared" si="24"/>
        <v>30.612244897959183</v>
      </c>
      <c r="N157" s="363" t="s">
        <v>195</v>
      </c>
      <c r="O157" s="305" t="s">
        <v>566</v>
      </c>
      <c r="P157" s="305" t="s">
        <v>567</v>
      </c>
      <c r="Q157" s="251" t="s">
        <v>444</v>
      </c>
      <c r="R157" s="494" t="s">
        <v>422</v>
      </c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</row>
    <row r="158" spans="1:100" s="109" customFormat="1" ht="23.25" customHeight="1" x14ac:dyDescent="0.2">
      <c r="A158" s="382">
        <v>7256</v>
      </c>
      <c r="B158" s="478" t="s">
        <v>129</v>
      </c>
      <c r="C158" s="246" t="s">
        <v>364</v>
      </c>
      <c r="D158" s="583" t="s">
        <v>568</v>
      </c>
      <c r="E158" s="187">
        <f t="shared" si="22"/>
        <v>17693</v>
      </c>
      <c r="F158" s="198">
        <v>16042</v>
      </c>
      <c r="G158" s="481">
        <v>1300</v>
      </c>
      <c r="H158" s="198">
        <v>351</v>
      </c>
      <c r="I158" s="199">
        <v>17693</v>
      </c>
      <c r="J158" s="189">
        <v>2000</v>
      </c>
      <c r="K158" s="189">
        <v>2000</v>
      </c>
      <c r="L158" s="270">
        <v>0</v>
      </c>
      <c r="M158" s="248">
        <f t="shared" si="24"/>
        <v>0</v>
      </c>
      <c r="N158" s="213" t="s">
        <v>459</v>
      </c>
      <c r="O158" s="214" t="s">
        <v>459</v>
      </c>
      <c r="P158" s="305" t="s">
        <v>569</v>
      </c>
      <c r="Q158" s="215" t="s">
        <v>523</v>
      </c>
      <c r="R158" s="306" t="s">
        <v>570</v>
      </c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</row>
    <row r="159" spans="1:100" s="355" customFormat="1" ht="24.75" customHeight="1" x14ac:dyDescent="0.2">
      <c r="A159" s="382">
        <v>7257</v>
      </c>
      <c r="B159" s="478" t="s">
        <v>282</v>
      </c>
      <c r="C159" s="301" t="s">
        <v>537</v>
      </c>
      <c r="D159" s="557" t="s">
        <v>571</v>
      </c>
      <c r="E159" s="187">
        <f t="shared" si="22"/>
        <v>124662</v>
      </c>
      <c r="F159" s="198">
        <v>120000</v>
      </c>
      <c r="G159" s="481">
        <v>2500</v>
      </c>
      <c r="H159" s="198">
        <v>2162</v>
      </c>
      <c r="I159" s="199">
        <v>4961</v>
      </c>
      <c r="J159" s="189">
        <v>3000</v>
      </c>
      <c r="K159" s="189">
        <v>3000</v>
      </c>
      <c r="L159" s="270">
        <v>299</v>
      </c>
      <c r="M159" s="248">
        <f t="shared" si="24"/>
        <v>9.9666666666666668</v>
      </c>
      <c r="N159" s="249" t="s">
        <v>116</v>
      </c>
      <c r="O159" s="250" t="s">
        <v>306</v>
      </c>
      <c r="P159" s="214" t="s">
        <v>572</v>
      </c>
      <c r="Q159" s="215" t="s">
        <v>206</v>
      </c>
      <c r="R159" s="306" t="s">
        <v>573</v>
      </c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</row>
    <row r="160" spans="1:100" s="585" customFormat="1" ht="53.25" customHeight="1" x14ac:dyDescent="0.2">
      <c r="A160" s="194">
        <v>7267</v>
      </c>
      <c r="B160" s="195" t="s">
        <v>102</v>
      </c>
      <c r="C160" s="165" t="s">
        <v>167</v>
      </c>
      <c r="D160" s="997" t="s">
        <v>574</v>
      </c>
      <c r="E160" s="167">
        <f t="shared" si="22"/>
        <v>18332</v>
      </c>
      <c r="F160" s="169">
        <v>15433</v>
      </c>
      <c r="G160" s="998">
        <v>1866</v>
      </c>
      <c r="H160" s="169">
        <v>1033</v>
      </c>
      <c r="I160" s="170">
        <v>18332</v>
      </c>
      <c r="J160" s="189">
        <v>16570</v>
      </c>
      <c r="K160" s="189">
        <v>16570</v>
      </c>
      <c r="L160" s="200">
        <v>0</v>
      </c>
      <c r="M160" s="297">
        <f t="shared" si="24"/>
        <v>0</v>
      </c>
      <c r="N160" s="175" t="s">
        <v>575</v>
      </c>
      <c r="O160" s="192" t="s">
        <v>576</v>
      </c>
      <c r="P160" s="999" t="s">
        <v>577</v>
      </c>
      <c r="Q160" s="177"/>
      <c r="R160" s="178" t="s">
        <v>578</v>
      </c>
      <c r="S160" s="584"/>
      <c r="T160" s="584"/>
      <c r="U160" s="584"/>
      <c r="V160" s="584"/>
      <c r="W160" s="584"/>
      <c r="X160" s="584"/>
      <c r="Y160" s="584"/>
      <c r="Z160" s="584"/>
      <c r="AA160" s="584"/>
      <c r="AB160" s="584"/>
      <c r="AC160" s="584"/>
      <c r="AD160" s="584"/>
      <c r="AE160" s="584"/>
      <c r="AF160" s="584"/>
      <c r="AG160" s="584"/>
      <c r="AH160" s="584"/>
      <c r="AI160" s="584"/>
      <c r="AJ160" s="584"/>
      <c r="AK160" s="584"/>
      <c r="AL160" s="584"/>
      <c r="AM160" s="584"/>
      <c r="AN160" s="584"/>
      <c r="AO160" s="584"/>
      <c r="AP160" s="584"/>
      <c r="AQ160" s="584"/>
      <c r="AR160" s="584"/>
      <c r="AS160" s="584"/>
      <c r="AT160" s="584"/>
      <c r="AU160" s="584"/>
      <c r="AV160" s="584"/>
      <c r="AW160" s="584"/>
      <c r="AX160" s="584"/>
      <c r="AY160" s="584"/>
      <c r="AZ160" s="584"/>
      <c r="BA160" s="584"/>
      <c r="BB160" s="584"/>
      <c r="BC160" s="584"/>
      <c r="BD160" s="584"/>
      <c r="BE160" s="584"/>
      <c r="BF160" s="584"/>
      <c r="BG160" s="584"/>
      <c r="BH160" s="584"/>
      <c r="BI160" s="584"/>
      <c r="BJ160" s="584"/>
      <c r="BK160" s="584"/>
      <c r="BL160" s="584"/>
      <c r="BM160" s="584"/>
      <c r="BN160" s="584"/>
      <c r="BO160" s="584"/>
      <c r="BP160" s="584"/>
      <c r="BQ160" s="584"/>
      <c r="BR160" s="584"/>
      <c r="BS160" s="584"/>
      <c r="BT160" s="584"/>
      <c r="BU160" s="584"/>
      <c r="BV160" s="584"/>
      <c r="BW160" s="584"/>
      <c r="BX160" s="584"/>
      <c r="BY160" s="584"/>
      <c r="BZ160" s="584"/>
      <c r="CA160" s="584"/>
      <c r="CB160" s="584"/>
      <c r="CC160" s="584"/>
      <c r="CD160" s="584"/>
      <c r="CE160" s="584"/>
      <c r="CF160" s="584"/>
      <c r="CG160" s="584"/>
      <c r="CH160" s="584"/>
      <c r="CI160" s="584"/>
      <c r="CJ160" s="584"/>
      <c r="CK160" s="584"/>
      <c r="CL160" s="584"/>
      <c r="CM160" s="584"/>
      <c r="CN160" s="584"/>
      <c r="CO160" s="584"/>
      <c r="CP160" s="584"/>
      <c r="CQ160" s="584"/>
      <c r="CR160" s="584"/>
      <c r="CS160" s="584"/>
      <c r="CT160" s="584"/>
      <c r="CU160" s="584"/>
      <c r="CV160" s="584"/>
    </row>
    <row r="161" spans="1:100" s="355" customFormat="1" ht="19.5" customHeight="1" x14ac:dyDescent="0.2">
      <c r="A161" s="382">
        <v>7286</v>
      </c>
      <c r="B161" s="476"/>
      <c r="C161" s="246" t="s">
        <v>343</v>
      </c>
      <c r="D161" s="493" t="s">
        <v>393</v>
      </c>
      <c r="E161" s="187">
        <f t="shared" si="22"/>
        <v>475</v>
      </c>
      <c r="F161" s="198"/>
      <c r="G161" s="198">
        <v>475</v>
      </c>
      <c r="H161" s="198">
        <v>0</v>
      </c>
      <c r="I161" s="199">
        <v>0</v>
      </c>
      <c r="J161" s="189">
        <v>475</v>
      </c>
      <c r="K161" s="189">
        <v>475</v>
      </c>
      <c r="L161" s="190">
        <v>0</v>
      </c>
      <c r="M161" s="248">
        <f t="shared" si="24"/>
        <v>0</v>
      </c>
      <c r="N161" s="482"/>
      <c r="O161" s="250"/>
      <c r="P161" s="483"/>
      <c r="Q161" s="251"/>
      <c r="R161" s="494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</row>
    <row r="162" spans="1:100" s="355" customFormat="1" ht="18.75" customHeight="1" x14ac:dyDescent="0.2">
      <c r="A162" s="571">
        <v>7295</v>
      </c>
      <c r="B162" s="561" t="s">
        <v>102</v>
      </c>
      <c r="C162" s="572" t="s">
        <v>364</v>
      </c>
      <c r="D162" s="1000" t="s">
        <v>579</v>
      </c>
      <c r="E162" s="167">
        <f t="shared" si="22"/>
        <v>96637</v>
      </c>
      <c r="F162" s="169">
        <v>95578</v>
      </c>
      <c r="G162" s="998">
        <v>823</v>
      </c>
      <c r="H162" s="169">
        <v>236</v>
      </c>
      <c r="I162" s="1001">
        <v>96637</v>
      </c>
      <c r="J162" s="569">
        <v>15000</v>
      </c>
      <c r="K162" s="569">
        <v>15000</v>
      </c>
      <c r="L162" s="200">
        <v>0</v>
      </c>
      <c r="M162" s="174">
        <f t="shared" si="24"/>
        <v>0</v>
      </c>
      <c r="N162" s="175"/>
      <c r="O162" s="999"/>
      <c r="P162" s="176" t="s">
        <v>580</v>
      </c>
      <c r="Q162" s="177"/>
      <c r="R162" s="505" t="s">
        <v>411</v>
      </c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</row>
    <row r="163" spans="1:100" s="218" customFormat="1" ht="63.75" x14ac:dyDescent="0.2">
      <c r="A163" s="316">
        <v>7296</v>
      </c>
      <c r="B163" s="204" t="s">
        <v>282</v>
      </c>
      <c r="C163" s="567" t="s">
        <v>368</v>
      </c>
      <c r="D163" s="1002" t="s">
        <v>581</v>
      </c>
      <c r="E163" s="320">
        <f t="shared" si="22"/>
        <v>25795</v>
      </c>
      <c r="F163" s="239">
        <v>23774</v>
      </c>
      <c r="G163" s="313">
        <v>1351</v>
      </c>
      <c r="H163" s="239">
        <v>670</v>
      </c>
      <c r="I163" s="1003">
        <v>25795</v>
      </c>
      <c r="J163" s="189">
        <v>22800</v>
      </c>
      <c r="K163" s="189">
        <v>22800</v>
      </c>
      <c r="L163" s="211">
        <v>3799</v>
      </c>
      <c r="M163" s="369">
        <f t="shared" si="24"/>
        <v>16.662280701754387</v>
      </c>
      <c r="N163" s="242" t="s">
        <v>582</v>
      </c>
      <c r="O163" s="243" t="s">
        <v>583</v>
      </c>
      <c r="P163" s="365" t="s">
        <v>584</v>
      </c>
      <c r="Q163" s="244"/>
      <c r="R163" s="404" t="s">
        <v>585</v>
      </c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</row>
    <row r="164" spans="1:100" s="218" customFormat="1" ht="28.5" customHeight="1" x14ac:dyDescent="0.2">
      <c r="A164" s="316">
        <v>7302</v>
      </c>
      <c r="B164" s="204" t="s">
        <v>102</v>
      </c>
      <c r="C164" s="234" t="s">
        <v>355</v>
      </c>
      <c r="D164" s="401" t="s">
        <v>399</v>
      </c>
      <c r="E164" s="320">
        <f t="shared" si="22"/>
        <v>26783</v>
      </c>
      <c r="F164" s="239">
        <v>23063</v>
      </c>
      <c r="G164" s="313">
        <v>1720</v>
      </c>
      <c r="H164" s="239">
        <v>2000</v>
      </c>
      <c r="I164" s="240">
        <v>24508</v>
      </c>
      <c r="J164" s="189">
        <v>11895</v>
      </c>
      <c r="K164" s="189">
        <v>11895</v>
      </c>
      <c r="L164" s="211">
        <v>0</v>
      </c>
      <c r="M164" s="314">
        <f t="shared" si="24"/>
        <v>0</v>
      </c>
      <c r="N164" s="242" t="s">
        <v>390</v>
      </c>
      <c r="O164" s="365" t="s">
        <v>400</v>
      </c>
      <c r="P164" s="365" t="s">
        <v>586</v>
      </c>
      <c r="Q164" s="244" t="s">
        <v>92</v>
      </c>
      <c r="R164" s="306" t="s">
        <v>402</v>
      </c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</row>
    <row r="165" spans="1:100" s="218" customFormat="1" ht="43.5" customHeight="1" x14ac:dyDescent="0.2">
      <c r="A165" s="203">
        <v>7303</v>
      </c>
      <c r="B165" s="300" t="s">
        <v>102</v>
      </c>
      <c r="C165" s="484" t="s">
        <v>167</v>
      </c>
      <c r="D165" s="586" t="s">
        <v>587</v>
      </c>
      <c r="E165" s="207">
        <f t="shared" si="22"/>
        <v>9658</v>
      </c>
      <c r="F165" s="208">
        <v>8765</v>
      </c>
      <c r="G165" s="303">
        <v>742</v>
      </c>
      <c r="H165" s="208">
        <v>151</v>
      </c>
      <c r="I165" s="587">
        <v>893</v>
      </c>
      <c r="J165" s="189">
        <v>50</v>
      </c>
      <c r="K165" s="189">
        <v>50</v>
      </c>
      <c r="L165" s="433">
        <v>0</v>
      </c>
      <c r="M165" s="314">
        <f t="shared" si="24"/>
        <v>0</v>
      </c>
      <c r="N165" s="213" t="s">
        <v>396</v>
      </c>
      <c r="O165" s="214" t="s">
        <v>588</v>
      </c>
      <c r="P165" s="588"/>
      <c r="Q165" s="589"/>
      <c r="R165" s="494" t="s">
        <v>589</v>
      </c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</row>
    <row r="166" spans="1:100" s="307" customFormat="1" ht="43.5" customHeight="1" x14ac:dyDescent="0.2">
      <c r="A166" s="203">
        <v>7308</v>
      </c>
      <c r="B166" s="300" t="s">
        <v>102</v>
      </c>
      <c r="C166" s="484" t="s">
        <v>167</v>
      </c>
      <c r="D166" s="586" t="s">
        <v>590</v>
      </c>
      <c r="E166" s="207">
        <f t="shared" si="22"/>
        <v>42239</v>
      </c>
      <c r="F166" s="208">
        <v>40201</v>
      </c>
      <c r="G166" s="303">
        <v>1315</v>
      </c>
      <c r="H166" s="208">
        <v>723</v>
      </c>
      <c r="I166" s="587">
        <v>2038</v>
      </c>
      <c r="J166" s="189">
        <v>60</v>
      </c>
      <c r="K166" s="189">
        <v>60</v>
      </c>
      <c r="L166" s="270">
        <v>0</v>
      </c>
      <c r="M166" s="314">
        <f t="shared" si="24"/>
        <v>0</v>
      </c>
      <c r="N166" s="213" t="s">
        <v>521</v>
      </c>
      <c r="O166" s="214" t="s">
        <v>591</v>
      </c>
      <c r="P166" s="588"/>
      <c r="Q166" s="589"/>
      <c r="R166" s="494" t="s">
        <v>589</v>
      </c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</row>
    <row r="167" spans="1:100" s="590" customFormat="1" ht="83.25" customHeight="1" thickBot="1" x14ac:dyDescent="0.25">
      <c r="A167" s="506">
        <v>7315</v>
      </c>
      <c r="B167" s="245" t="s">
        <v>129</v>
      </c>
      <c r="C167" s="1004" t="s">
        <v>373</v>
      </c>
      <c r="D167" s="1005" t="s">
        <v>592</v>
      </c>
      <c r="E167" s="187">
        <f t="shared" si="22"/>
        <v>126050</v>
      </c>
      <c r="F167" s="198">
        <v>120000</v>
      </c>
      <c r="G167" s="481">
        <v>3750</v>
      </c>
      <c r="H167" s="198">
        <v>2300</v>
      </c>
      <c r="I167" s="995">
        <v>14679</v>
      </c>
      <c r="J167" s="189">
        <v>4000</v>
      </c>
      <c r="K167" s="189">
        <v>4000</v>
      </c>
      <c r="L167" s="270">
        <v>7</v>
      </c>
      <c r="M167" s="248">
        <f t="shared" si="24"/>
        <v>0.17500000000000002</v>
      </c>
      <c r="N167" s="616" t="s">
        <v>593</v>
      </c>
      <c r="O167" s="558" t="s">
        <v>594</v>
      </c>
      <c r="P167" s="250" t="s">
        <v>595</v>
      </c>
      <c r="Q167" s="251"/>
      <c r="R167" s="1006" t="s">
        <v>596</v>
      </c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</row>
    <row r="168" spans="1:100" s="272" customFormat="1" ht="94.5" customHeight="1" x14ac:dyDescent="0.2">
      <c r="A168" s="194">
        <f>A167+1</f>
        <v>7316</v>
      </c>
      <c r="B168" s="195" t="s">
        <v>102</v>
      </c>
      <c r="C168" s="1007" t="s">
        <v>373</v>
      </c>
      <c r="D168" s="1000" t="s">
        <v>597</v>
      </c>
      <c r="E168" s="167">
        <f t="shared" si="22"/>
        <v>38000</v>
      </c>
      <c r="F168" s="169">
        <v>34590</v>
      </c>
      <c r="G168" s="998">
        <v>2360</v>
      </c>
      <c r="H168" s="169">
        <v>1050</v>
      </c>
      <c r="I168" s="1001">
        <v>31896</v>
      </c>
      <c r="J168" s="189">
        <v>22000</v>
      </c>
      <c r="K168" s="189">
        <v>22000</v>
      </c>
      <c r="L168" s="200">
        <v>0</v>
      </c>
      <c r="M168" s="174">
        <f t="shared" si="24"/>
        <v>0</v>
      </c>
      <c r="N168" s="510" t="s">
        <v>598</v>
      </c>
      <c r="O168" s="192" t="s">
        <v>361</v>
      </c>
      <c r="P168" s="176" t="s">
        <v>599</v>
      </c>
      <c r="Q168" s="177" t="s">
        <v>92</v>
      </c>
      <c r="R168" s="178" t="s">
        <v>600</v>
      </c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1"/>
      <c r="CT168" s="201"/>
      <c r="CU168" s="201"/>
      <c r="CV168" s="201"/>
    </row>
    <row r="169" spans="1:100" s="218" customFormat="1" ht="30" customHeight="1" x14ac:dyDescent="0.2">
      <c r="A169" s="316">
        <v>7318</v>
      </c>
      <c r="B169" s="204" t="s">
        <v>102</v>
      </c>
      <c r="C169" s="567" t="s">
        <v>373</v>
      </c>
      <c r="D169" s="1002" t="s">
        <v>601</v>
      </c>
      <c r="E169" s="320">
        <f t="shared" si="22"/>
        <v>4180</v>
      </c>
      <c r="F169" s="239">
        <v>3400</v>
      </c>
      <c r="G169" s="313">
        <v>650</v>
      </c>
      <c r="H169" s="239">
        <v>130</v>
      </c>
      <c r="I169" s="1003">
        <v>3641</v>
      </c>
      <c r="J169" s="189">
        <v>2160</v>
      </c>
      <c r="K169" s="189">
        <v>2160</v>
      </c>
      <c r="L169" s="211">
        <v>0</v>
      </c>
      <c r="M169" s="369">
        <f t="shared" si="24"/>
        <v>0</v>
      </c>
      <c r="N169" s="498" t="s">
        <v>404</v>
      </c>
      <c r="O169" s="243" t="s">
        <v>602</v>
      </c>
      <c r="P169" s="365" t="s">
        <v>82</v>
      </c>
      <c r="Q169" s="244" t="s">
        <v>92</v>
      </c>
      <c r="R169" s="404" t="s">
        <v>603</v>
      </c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</row>
    <row r="170" spans="1:100" s="307" customFormat="1" ht="38.25" x14ac:dyDescent="0.2">
      <c r="A170" s="203">
        <v>7319</v>
      </c>
      <c r="B170" s="300" t="s">
        <v>94</v>
      </c>
      <c r="C170" s="484" t="s">
        <v>373</v>
      </c>
      <c r="D170" s="586" t="s">
        <v>403</v>
      </c>
      <c r="E170" s="207">
        <f t="shared" si="22"/>
        <v>38150</v>
      </c>
      <c r="F170" s="208">
        <v>35000</v>
      </c>
      <c r="G170" s="303">
        <v>1650</v>
      </c>
      <c r="H170" s="208">
        <v>1500</v>
      </c>
      <c r="I170" s="587">
        <v>2012</v>
      </c>
      <c r="J170" s="189">
        <v>14500</v>
      </c>
      <c r="K170" s="189">
        <v>14500</v>
      </c>
      <c r="L170" s="433">
        <v>0</v>
      </c>
      <c r="M170" s="241">
        <f t="shared" si="24"/>
        <v>0</v>
      </c>
      <c r="N170" s="565" t="s">
        <v>404</v>
      </c>
      <c r="O170" s="591" t="s">
        <v>405</v>
      </c>
      <c r="P170" s="365" t="s">
        <v>406</v>
      </c>
      <c r="Q170" s="244" t="s">
        <v>92</v>
      </c>
      <c r="R170" s="216" t="s">
        <v>407</v>
      </c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</row>
    <row r="171" spans="1:100" s="272" customFormat="1" ht="54" customHeight="1" x14ac:dyDescent="0.2">
      <c r="A171" s="194">
        <v>7320</v>
      </c>
      <c r="B171" s="195" t="s">
        <v>132</v>
      </c>
      <c r="C171" s="1007" t="s">
        <v>373</v>
      </c>
      <c r="D171" s="1008" t="s">
        <v>604</v>
      </c>
      <c r="E171" s="167">
        <f t="shared" si="22"/>
        <v>7080</v>
      </c>
      <c r="F171" s="169">
        <v>6130</v>
      </c>
      <c r="G171" s="998">
        <v>830</v>
      </c>
      <c r="H171" s="169">
        <v>120</v>
      </c>
      <c r="I171" s="1001">
        <v>7042</v>
      </c>
      <c r="J171" s="189">
        <v>900</v>
      </c>
      <c r="K171" s="189">
        <v>150</v>
      </c>
      <c r="L171" s="200">
        <v>124</v>
      </c>
      <c r="M171" s="174">
        <f t="shared" si="24"/>
        <v>82.666666666666671</v>
      </c>
      <c r="N171" s="510" t="s">
        <v>605</v>
      </c>
      <c r="O171" s="176" t="s">
        <v>219</v>
      </c>
      <c r="P171" s="176" t="s">
        <v>81</v>
      </c>
      <c r="Q171" s="177" t="s">
        <v>82</v>
      </c>
      <c r="R171" s="537" t="s">
        <v>606</v>
      </c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  <c r="BL171" s="201"/>
      <c r="BM171" s="201"/>
      <c r="BN171" s="201"/>
      <c r="BO171" s="201"/>
      <c r="BP171" s="201"/>
      <c r="BQ171" s="201"/>
      <c r="BR171" s="201"/>
      <c r="BS171" s="201"/>
      <c r="BT171" s="201"/>
      <c r="BU171" s="201"/>
      <c r="BV171" s="201"/>
      <c r="BW171" s="201"/>
      <c r="BX171" s="201"/>
      <c r="BY171" s="201"/>
      <c r="BZ171" s="201"/>
      <c r="CA171" s="201"/>
      <c r="CB171" s="201"/>
      <c r="CC171" s="201"/>
      <c r="CD171" s="201"/>
      <c r="CE171" s="201"/>
      <c r="CF171" s="201"/>
      <c r="CG171" s="201"/>
      <c r="CH171" s="201"/>
      <c r="CI171" s="201"/>
      <c r="CJ171" s="201"/>
      <c r="CK171" s="201"/>
      <c r="CL171" s="201"/>
      <c r="CM171" s="201"/>
      <c r="CN171" s="201"/>
      <c r="CO171" s="201"/>
      <c r="CP171" s="201"/>
      <c r="CQ171" s="201"/>
      <c r="CR171" s="201"/>
      <c r="CS171" s="201"/>
      <c r="CT171" s="201"/>
      <c r="CU171" s="201"/>
      <c r="CV171" s="201"/>
    </row>
    <row r="172" spans="1:100" s="218" customFormat="1" ht="25.5" customHeight="1" x14ac:dyDescent="0.2">
      <c r="A172" s="316">
        <v>7322</v>
      </c>
      <c r="B172" s="204" t="s">
        <v>86</v>
      </c>
      <c r="C172" s="204" t="s">
        <v>187</v>
      </c>
      <c r="D172" s="566" t="s">
        <v>607</v>
      </c>
      <c r="E172" s="320">
        <f t="shared" si="22"/>
        <v>22686.508000000002</v>
      </c>
      <c r="F172" s="239">
        <f>6000+16117.508</f>
        <v>22117.508000000002</v>
      </c>
      <c r="G172" s="313">
        <v>312</v>
      </c>
      <c r="H172" s="239">
        <v>257</v>
      </c>
      <c r="I172" s="1003">
        <f>5630+16117.508</f>
        <v>21747.508000000002</v>
      </c>
      <c r="J172" s="189">
        <v>10000</v>
      </c>
      <c r="K172" s="189">
        <v>10000</v>
      </c>
      <c r="L172" s="211">
        <v>0</v>
      </c>
      <c r="M172" s="369">
        <f t="shared" si="24"/>
        <v>0</v>
      </c>
      <c r="N172" s="498" t="s">
        <v>106</v>
      </c>
      <c r="O172" s="365" t="s">
        <v>116</v>
      </c>
      <c r="P172" s="365" t="s">
        <v>608</v>
      </c>
      <c r="Q172" s="244" t="s">
        <v>165</v>
      </c>
      <c r="R172" s="324" t="s">
        <v>609</v>
      </c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</row>
    <row r="173" spans="1:100" s="307" customFormat="1" ht="82.5" customHeight="1" x14ac:dyDescent="0.2">
      <c r="A173" s="203">
        <v>7324</v>
      </c>
      <c r="B173" s="300" t="s">
        <v>286</v>
      </c>
      <c r="C173" s="484" t="s">
        <v>193</v>
      </c>
      <c r="D173" s="302" t="s">
        <v>610</v>
      </c>
      <c r="E173" s="207">
        <f t="shared" si="22"/>
        <v>13004</v>
      </c>
      <c r="F173" s="208">
        <v>11742</v>
      </c>
      <c r="G173" s="303">
        <v>852</v>
      </c>
      <c r="H173" s="208">
        <v>410</v>
      </c>
      <c r="I173" s="587">
        <v>1395</v>
      </c>
      <c r="J173" s="189">
        <v>10100</v>
      </c>
      <c r="K173" s="189">
        <v>10100</v>
      </c>
      <c r="L173" s="433">
        <v>0</v>
      </c>
      <c r="M173" s="241">
        <f t="shared" si="24"/>
        <v>0</v>
      </c>
      <c r="N173" s="565" t="s">
        <v>195</v>
      </c>
      <c r="O173" s="214" t="s">
        <v>262</v>
      </c>
      <c r="P173" s="214" t="s">
        <v>611</v>
      </c>
      <c r="Q173" s="215" t="s">
        <v>146</v>
      </c>
      <c r="R173" s="306" t="s">
        <v>612</v>
      </c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</row>
    <row r="174" spans="1:100" s="217" customFormat="1" ht="20.25" customHeight="1" x14ac:dyDescent="0.2">
      <c r="A174" s="203">
        <v>7326</v>
      </c>
      <c r="B174" s="300" t="s">
        <v>102</v>
      </c>
      <c r="C174" s="484" t="s">
        <v>364</v>
      </c>
      <c r="D174" s="302" t="s">
        <v>613</v>
      </c>
      <c r="E174" s="207">
        <f t="shared" si="22"/>
        <v>35900</v>
      </c>
      <c r="F174" s="208">
        <v>35000</v>
      </c>
      <c r="G174" s="303">
        <v>900</v>
      </c>
      <c r="H174" s="208">
        <v>0</v>
      </c>
      <c r="I174" s="587">
        <v>369</v>
      </c>
      <c r="J174" s="189">
        <v>0</v>
      </c>
      <c r="K174" s="189">
        <v>5255</v>
      </c>
      <c r="L174" s="433">
        <v>369</v>
      </c>
      <c r="M174" s="241">
        <f t="shared" si="24"/>
        <v>7.0218839200761174</v>
      </c>
      <c r="N174" s="565" t="s">
        <v>216</v>
      </c>
      <c r="O174" s="214" t="s">
        <v>237</v>
      </c>
      <c r="P174" s="214" t="s">
        <v>611</v>
      </c>
      <c r="Q174" s="215" t="s">
        <v>401</v>
      </c>
      <c r="R174" s="306" t="s">
        <v>614</v>
      </c>
    </row>
    <row r="175" spans="1:100" s="109" customFormat="1" ht="20.25" customHeight="1" thickBot="1" x14ac:dyDescent="0.25">
      <c r="A175" s="1152">
        <v>7331</v>
      </c>
      <c r="B175" s="1147" t="s">
        <v>282</v>
      </c>
      <c r="C175" s="1147" t="s">
        <v>364</v>
      </c>
      <c r="D175" s="1153" t="s">
        <v>615</v>
      </c>
      <c r="E175" s="679">
        <f t="shared" si="22"/>
        <v>3500</v>
      </c>
      <c r="F175" s="1106">
        <v>3000</v>
      </c>
      <c r="G175" s="1154">
        <v>300</v>
      </c>
      <c r="H175" s="1106">
        <v>200</v>
      </c>
      <c r="I175" s="1155">
        <v>2515</v>
      </c>
      <c r="J175" s="768">
        <v>1000</v>
      </c>
      <c r="K175" s="768">
        <v>1000</v>
      </c>
      <c r="L175" s="333">
        <v>36</v>
      </c>
      <c r="M175" s="1109">
        <f t="shared" si="24"/>
        <v>3.5999999999999996</v>
      </c>
      <c r="N175" s="1156"/>
      <c r="O175" s="687" t="s">
        <v>616</v>
      </c>
      <c r="P175" s="687" t="s">
        <v>617</v>
      </c>
      <c r="Q175" s="689" t="s">
        <v>459</v>
      </c>
      <c r="R175" s="739" t="s">
        <v>618</v>
      </c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</row>
    <row r="176" spans="1:100" s="217" customFormat="1" ht="56.25" customHeight="1" x14ac:dyDescent="0.2">
      <c r="A176" s="316">
        <v>7332</v>
      </c>
      <c r="B176" s="204" t="s">
        <v>192</v>
      </c>
      <c r="C176" s="567" t="s">
        <v>193</v>
      </c>
      <c r="D176" s="373" t="s">
        <v>412</v>
      </c>
      <c r="E176" s="320">
        <f t="shared" si="22"/>
        <v>34357</v>
      </c>
      <c r="F176" s="239">
        <v>30933</v>
      </c>
      <c r="G176" s="313">
        <v>2915</v>
      </c>
      <c r="H176" s="239">
        <v>509</v>
      </c>
      <c r="I176" s="1003">
        <v>34356</v>
      </c>
      <c r="J176" s="569">
        <v>17100</v>
      </c>
      <c r="K176" s="569">
        <v>17100</v>
      </c>
      <c r="L176" s="211">
        <v>0</v>
      </c>
      <c r="M176" s="369">
        <f t="shared" si="24"/>
        <v>0</v>
      </c>
      <c r="N176" s="364" t="s">
        <v>195</v>
      </c>
      <c r="O176" s="365" t="s">
        <v>413</v>
      </c>
      <c r="P176" s="403" t="s">
        <v>196</v>
      </c>
      <c r="Q176" s="244" t="s">
        <v>197</v>
      </c>
      <c r="R176" s="975" t="s">
        <v>198</v>
      </c>
    </row>
    <row r="177" spans="1:100" s="217" customFormat="1" ht="30.75" customHeight="1" x14ac:dyDescent="0.2">
      <c r="A177" s="203">
        <v>7342</v>
      </c>
      <c r="B177" s="592" t="s">
        <v>619</v>
      </c>
      <c r="C177" s="395" t="s">
        <v>193</v>
      </c>
      <c r="D177" s="475" t="s">
        <v>381</v>
      </c>
      <c r="E177" s="236">
        <f t="shared" si="22"/>
        <v>0</v>
      </c>
      <c r="F177" s="360">
        <v>0</v>
      </c>
      <c r="G177" s="360">
        <v>0</v>
      </c>
      <c r="H177" s="396">
        <v>0</v>
      </c>
      <c r="I177" s="397">
        <v>0</v>
      </c>
      <c r="J177" s="189">
        <v>3075</v>
      </c>
      <c r="K177" s="189">
        <v>767</v>
      </c>
      <c r="L177" s="360">
        <v>0</v>
      </c>
      <c r="M177" s="593">
        <f t="shared" si="24"/>
        <v>0</v>
      </c>
      <c r="N177" s="565"/>
      <c r="O177" s="594"/>
      <c r="P177" s="594"/>
      <c r="Q177" s="579"/>
      <c r="R177" s="595" t="s">
        <v>419</v>
      </c>
    </row>
    <row r="178" spans="1:100" s="201" customFormat="1" ht="33" customHeight="1" x14ac:dyDescent="0.2">
      <c r="A178" s="506">
        <v>7346</v>
      </c>
      <c r="B178" s="1009" t="s">
        <v>129</v>
      </c>
      <c r="C178" s="633" t="s">
        <v>355</v>
      </c>
      <c r="D178" s="1010" t="s">
        <v>423</v>
      </c>
      <c r="E178" s="197">
        <f t="shared" si="22"/>
        <v>12021</v>
      </c>
      <c r="F178" s="287">
        <v>9940</v>
      </c>
      <c r="G178" s="287">
        <v>581</v>
      </c>
      <c r="H178" s="288">
        <v>1500</v>
      </c>
      <c r="I178" s="289">
        <v>12021</v>
      </c>
      <c r="J178" s="189">
        <v>240</v>
      </c>
      <c r="K178" s="189">
        <v>240</v>
      </c>
      <c r="L178" s="287">
        <v>0</v>
      </c>
      <c r="M178" s="635">
        <f t="shared" si="24"/>
        <v>0</v>
      </c>
      <c r="N178" s="249" t="s">
        <v>105</v>
      </c>
      <c r="O178" s="977" t="s">
        <v>255</v>
      </c>
      <c r="P178" s="511" t="s">
        <v>424</v>
      </c>
      <c r="Q178" s="251" t="s">
        <v>237</v>
      </c>
      <c r="R178" s="636" t="s">
        <v>425</v>
      </c>
    </row>
    <row r="179" spans="1:100" s="375" customFormat="1" ht="29.25" customHeight="1" x14ac:dyDescent="0.2">
      <c r="A179" s="1011">
        <v>7347</v>
      </c>
      <c r="B179" s="300" t="s">
        <v>102</v>
      </c>
      <c r="C179" s="395" t="s">
        <v>167</v>
      </c>
      <c r="D179" s="1012" t="s">
        <v>620</v>
      </c>
      <c r="E179" s="236">
        <f t="shared" si="22"/>
        <v>2402</v>
      </c>
      <c r="F179" s="752">
        <v>2016</v>
      </c>
      <c r="G179" s="752">
        <v>290</v>
      </c>
      <c r="H179" s="750">
        <v>96</v>
      </c>
      <c r="I179" s="751">
        <v>2402</v>
      </c>
      <c r="J179" s="189">
        <v>910</v>
      </c>
      <c r="K179" s="189">
        <v>910</v>
      </c>
      <c r="L179" s="752">
        <v>320</v>
      </c>
      <c r="M179" s="1013">
        <f t="shared" si="24"/>
        <v>35.164835164835168</v>
      </c>
      <c r="N179" s="213" t="s">
        <v>195</v>
      </c>
      <c r="O179" s="578" t="s">
        <v>621</v>
      </c>
      <c r="P179" s="214" t="s">
        <v>622</v>
      </c>
      <c r="Q179" s="215" t="s">
        <v>171</v>
      </c>
      <c r="R179" s="216" t="s">
        <v>623</v>
      </c>
    </row>
    <row r="180" spans="1:100" s="596" customFormat="1" ht="54.75" customHeight="1" x14ac:dyDescent="0.2">
      <c r="A180" s="512">
        <v>7349</v>
      </c>
      <c r="B180" s="245" t="s">
        <v>137</v>
      </c>
      <c r="C180" s="246" t="s">
        <v>373</v>
      </c>
      <c r="D180" s="1014" t="s">
        <v>624</v>
      </c>
      <c r="E180" s="187">
        <f t="shared" si="22"/>
        <v>7980</v>
      </c>
      <c r="F180" s="247">
        <v>5800</v>
      </c>
      <c r="G180" s="247">
        <v>1100</v>
      </c>
      <c r="H180" s="198">
        <v>1080</v>
      </c>
      <c r="I180" s="199">
        <v>5318</v>
      </c>
      <c r="J180" s="189">
        <v>5152</v>
      </c>
      <c r="K180" s="189">
        <v>5152</v>
      </c>
      <c r="L180" s="270">
        <v>0</v>
      </c>
      <c r="M180" s="248">
        <f t="shared" si="24"/>
        <v>0</v>
      </c>
      <c r="N180" s="616" t="s">
        <v>214</v>
      </c>
      <c r="O180" s="558" t="s">
        <v>625</v>
      </c>
      <c r="P180" s="558" t="s">
        <v>142</v>
      </c>
      <c r="Q180" s="559"/>
      <c r="R180" s="232" t="s">
        <v>626</v>
      </c>
      <c r="S180" s="599"/>
      <c r="T180" s="599"/>
      <c r="U180" s="599"/>
      <c r="V180" s="599"/>
      <c r="W180" s="599"/>
      <c r="X180" s="599"/>
      <c r="Y180" s="599"/>
      <c r="Z180" s="599"/>
      <c r="AA180" s="599"/>
      <c r="AB180" s="599"/>
      <c r="AC180" s="599"/>
      <c r="AD180" s="599"/>
      <c r="AE180" s="599"/>
      <c r="AF180" s="599"/>
      <c r="AG180" s="599"/>
      <c r="AH180" s="599"/>
      <c r="AI180" s="599"/>
      <c r="AJ180" s="599"/>
      <c r="AK180" s="599"/>
      <c r="AL180" s="599"/>
      <c r="AM180" s="599"/>
      <c r="AN180" s="599"/>
      <c r="AO180" s="599"/>
      <c r="AP180" s="599"/>
      <c r="AQ180" s="599"/>
      <c r="AR180" s="599"/>
      <c r="AS180" s="599"/>
      <c r="AT180" s="599"/>
      <c r="AU180" s="599"/>
      <c r="AV180" s="599"/>
      <c r="AW180" s="599"/>
      <c r="AX180" s="599"/>
      <c r="AY180" s="599"/>
      <c r="AZ180" s="599"/>
      <c r="BA180" s="599"/>
      <c r="BB180" s="599"/>
      <c r="BC180" s="599"/>
      <c r="BD180" s="599"/>
      <c r="BE180" s="599"/>
      <c r="BF180" s="599"/>
      <c r="BG180" s="599"/>
      <c r="BH180" s="599"/>
      <c r="BI180" s="599"/>
      <c r="BJ180" s="599"/>
      <c r="BK180" s="599"/>
      <c r="BL180" s="599"/>
      <c r="BM180" s="599"/>
      <c r="BN180" s="599"/>
      <c r="BO180" s="599"/>
      <c r="BP180" s="599"/>
      <c r="BQ180" s="599"/>
      <c r="BR180" s="599"/>
      <c r="BS180" s="599"/>
      <c r="BT180" s="599"/>
      <c r="BU180" s="599"/>
      <c r="BV180" s="599"/>
      <c r="BW180" s="599"/>
      <c r="BX180" s="599"/>
      <c r="BY180" s="599"/>
      <c r="BZ180" s="599"/>
      <c r="CA180" s="599"/>
      <c r="CB180" s="599"/>
      <c r="CC180" s="599"/>
      <c r="CD180" s="599"/>
      <c r="CE180" s="599"/>
      <c r="CF180" s="599"/>
      <c r="CG180" s="599"/>
      <c r="CH180" s="599"/>
      <c r="CI180" s="599"/>
      <c r="CJ180" s="599"/>
      <c r="CK180" s="599"/>
      <c r="CL180" s="599"/>
      <c r="CM180" s="599"/>
      <c r="CN180" s="599"/>
      <c r="CO180" s="599"/>
      <c r="CP180" s="599"/>
      <c r="CQ180" s="599"/>
      <c r="CR180" s="599"/>
      <c r="CS180" s="599"/>
      <c r="CT180" s="599"/>
      <c r="CU180" s="599"/>
      <c r="CV180" s="599"/>
    </row>
    <row r="181" spans="1:100" s="596" customFormat="1" ht="30.75" customHeight="1" x14ac:dyDescent="0.2">
      <c r="A181" s="517">
        <v>7352</v>
      </c>
      <c r="B181" s="274" t="s">
        <v>102</v>
      </c>
      <c r="C181" s="165" t="s">
        <v>167</v>
      </c>
      <c r="D181" s="597" t="s">
        <v>199</v>
      </c>
      <c r="E181" s="167">
        <f t="shared" si="22"/>
        <v>8369</v>
      </c>
      <c r="F181" s="169">
        <v>8369</v>
      </c>
      <c r="G181" s="168">
        <v>0</v>
      </c>
      <c r="H181" s="169">
        <v>0</v>
      </c>
      <c r="I181" s="170">
        <v>0</v>
      </c>
      <c r="J181" s="189">
        <v>7300</v>
      </c>
      <c r="K181" s="189">
        <v>7300</v>
      </c>
      <c r="L181" s="200">
        <v>0</v>
      </c>
      <c r="M181" s="593">
        <f t="shared" si="24"/>
        <v>0</v>
      </c>
      <c r="N181" s="175" t="s">
        <v>200</v>
      </c>
      <c r="O181" s="598" t="s">
        <v>201</v>
      </c>
      <c r="P181" s="291" t="s">
        <v>91</v>
      </c>
      <c r="Q181" s="514"/>
      <c r="R181" s="505" t="s">
        <v>426</v>
      </c>
      <c r="S181" s="599"/>
      <c r="T181" s="599"/>
      <c r="U181" s="599"/>
      <c r="V181" s="599"/>
      <c r="W181" s="599"/>
      <c r="X181" s="599"/>
      <c r="Y181" s="599"/>
      <c r="Z181" s="599"/>
      <c r="AA181" s="599"/>
      <c r="AB181" s="599"/>
      <c r="AC181" s="599"/>
      <c r="AD181" s="599"/>
      <c r="AE181" s="599"/>
      <c r="AF181" s="599"/>
      <c r="AG181" s="599"/>
      <c r="AH181" s="599"/>
      <c r="AI181" s="599"/>
      <c r="AJ181" s="599"/>
      <c r="AK181" s="599"/>
      <c r="AL181" s="599"/>
      <c r="AM181" s="599"/>
      <c r="AN181" s="599"/>
      <c r="AO181" s="599"/>
      <c r="AP181" s="599"/>
      <c r="AQ181" s="599"/>
      <c r="AR181" s="599"/>
      <c r="AS181" s="599"/>
      <c r="AT181" s="599"/>
      <c r="AU181" s="599"/>
      <c r="AV181" s="599"/>
      <c r="AW181" s="599"/>
      <c r="AX181" s="599"/>
      <c r="AY181" s="599"/>
      <c r="AZ181" s="599"/>
      <c r="BA181" s="599"/>
      <c r="BB181" s="599"/>
      <c r="BC181" s="599"/>
      <c r="BD181" s="599"/>
      <c r="BE181" s="599"/>
      <c r="BF181" s="599"/>
      <c r="BG181" s="599"/>
      <c r="BH181" s="599"/>
      <c r="BI181" s="599"/>
      <c r="BJ181" s="599"/>
      <c r="BK181" s="599"/>
      <c r="BL181" s="599"/>
      <c r="BM181" s="599"/>
      <c r="BN181" s="599"/>
      <c r="BO181" s="599"/>
      <c r="BP181" s="599"/>
      <c r="BQ181" s="599"/>
      <c r="BR181" s="599"/>
      <c r="BS181" s="599"/>
      <c r="BT181" s="599"/>
      <c r="BU181" s="599"/>
      <c r="BV181" s="599"/>
      <c r="BW181" s="599"/>
      <c r="BX181" s="599"/>
      <c r="BY181" s="599"/>
      <c r="BZ181" s="599"/>
      <c r="CA181" s="599"/>
      <c r="CB181" s="599"/>
      <c r="CC181" s="599"/>
      <c r="CD181" s="599"/>
      <c r="CE181" s="599"/>
      <c r="CF181" s="599"/>
      <c r="CG181" s="599"/>
      <c r="CH181" s="599"/>
      <c r="CI181" s="599"/>
      <c r="CJ181" s="599"/>
      <c r="CK181" s="599"/>
      <c r="CL181" s="599"/>
      <c r="CM181" s="599"/>
      <c r="CN181" s="599"/>
      <c r="CO181" s="599"/>
      <c r="CP181" s="599"/>
      <c r="CQ181" s="599"/>
      <c r="CR181" s="599"/>
      <c r="CS181" s="599"/>
      <c r="CT181" s="599"/>
      <c r="CU181" s="599"/>
      <c r="CV181" s="599"/>
    </row>
    <row r="182" spans="1:100" s="596" customFormat="1" ht="28.5" customHeight="1" x14ac:dyDescent="0.2">
      <c r="A182" s="517">
        <v>7354</v>
      </c>
      <c r="B182" s="195" t="s">
        <v>222</v>
      </c>
      <c r="C182" s="165" t="s">
        <v>193</v>
      </c>
      <c r="D182" s="602" t="s">
        <v>627</v>
      </c>
      <c r="E182" s="167">
        <f t="shared" si="22"/>
        <v>2571</v>
      </c>
      <c r="F182" s="169">
        <v>1920</v>
      </c>
      <c r="G182" s="168">
        <v>543</v>
      </c>
      <c r="H182" s="169">
        <v>108</v>
      </c>
      <c r="I182" s="170">
        <v>2570</v>
      </c>
      <c r="J182" s="189">
        <v>2400</v>
      </c>
      <c r="K182" s="189">
        <v>900</v>
      </c>
      <c r="L182" s="200">
        <v>557</v>
      </c>
      <c r="M182" s="174">
        <f t="shared" si="24"/>
        <v>61.888888888888893</v>
      </c>
      <c r="N182" s="510" t="s">
        <v>628</v>
      </c>
      <c r="O182" s="192" t="s">
        <v>290</v>
      </c>
      <c r="P182" s="192" t="s">
        <v>629</v>
      </c>
      <c r="Q182" s="514" t="s">
        <v>171</v>
      </c>
      <c r="R182" s="178" t="s">
        <v>630</v>
      </c>
      <c r="S182" s="599"/>
      <c r="T182" s="599"/>
      <c r="U182" s="599"/>
      <c r="V182" s="599"/>
      <c r="W182" s="599"/>
      <c r="X182" s="599"/>
      <c r="Y182" s="599"/>
      <c r="Z182" s="599"/>
      <c r="AA182" s="599"/>
      <c r="AB182" s="599"/>
      <c r="AC182" s="599"/>
      <c r="AD182" s="599"/>
      <c r="AE182" s="599"/>
      <c r="AF182" s="599"/>
      <c r="AG182" s="599"/>
      <c r="AH182" s="599"/>
      <c r="AI182" s="599"/>
      <c r="AJ182" s="599"/>
      <c r="AK182" s="599"/>
      <c r="AL182" s="599"/>
      <c r="AM182" s="599"/>
      <c r="AN182" s="599"/>
      <c r="AO182" s="599"/>
      <c r="AP182" s="599"/>
      <c r="AQ182" s="599"/>
      <c r="AR182" s="599"/>
      <c r="AS182" s="599"/>
      <c r="AT182" s="599"/>
      <c r="AU182" s="599"/>
      <c r="AV182" s="599"/>
      <c r="AW182" s="599"/>
      <c r="AX182" s="599"/>
      <c r="AY182" s="599"/>
      <c r="AZ182" s="599"/>
      <c r="BA182" s="599"/>
      <c r="BB182" s="599"/>
      <c r="BC182" s="599"/>
      <c r="BD182" s="599"/>
      <c r="BE182" s="599"/>
      <c r="BF182" s="599"/>
      <c r="BG182" s="599"/>
      <c r="BH182" s="599"/>
      <c r="BI182" s="599"/>
      <c r="BJ182" s="599"/>
      <c r="BK182" s="599"/>
      <c r="BL182" s="599"/>
      <c r="BM182" s="599"/>
      <c r="BN182" s="599"/>
      <c r="BO182" s="599"/>
      <c r="BP182" s="599"/>
      <c r="BQ182" s="599"/>
      <c r="BR182" s="599"/>
      <c r="BS182" s="599"/>
      <c r="BT182" s="599"/>
      <c r="BU182" s="599"/>
      <c r="BV182" s="599"/>
      <c r="BW182" s="599"/>
      <c r="BX182" s="599"/>
      <c r="BY182" s="599"/>
      <c r="BZ182" s="599"/>
      <c r="CA182" s="599"/>
      <c r="CB182" s="599"/>
      <c r="CC182" s="599"/>
      <c r="CD182" s="599"/>
      <c r="CE182" s="599"/>
      <c r="CF182" s="599"/>
      <c r="CG182" s="599"/>
      <c r="CH182" s="599"/>
      <c r="CI182" s="599"/>
      <c r="CJ182" s="599"/>
      <c r="CK182" s="599"/>
      <c r="CL182" s="599"/>
      <c r="CM182" s="599"/>
      <c r="CN182" s="599"/>
      <c r="CO182" s="599"/>
      <c r="CP182" s="599"/>
      <c r="CQ182" s="599"/>
      <c r="CR182" s="599"/>
      <c r="CS182" s="599"/>
      <c r="CT182" s="599"/>
      <c r="CU182" s="599"/>
      <c r="CV182" s="599"/>
    </row>
    <row r="183" spans="1:100" s="596" customFormat="1" ht="30" customHeight="1" x14ac:dyDescent="0.2">
      <c r="A183" s="512">
        <v>7355</v>
      </c>
      <c r="B183" s="245" t="s">
        <v>102</v>
      </c>
      <c r="C183" s="246" t="s">
        <v>373</v>
      </c>
      <c r="D183" s="1015" t="s">
        <v>631</v>
      </c>
      <c r="E183" s="187">
        <f t="shared" si="22"/>
        <v>46100</v>
      </c>
      <c r="F183" s="198">
        <v>43800</v>
      </c>
      <c r="G183" s="247">
        <v>1090</v>
      </c>
      <c r="H183" s="198">
        <v>1210</v>
      </c>
      <c r="I183" s="199">
        <v>36858</v>
      </c>
      <c r="J183" s="189">
        <v>27000</v>
      </c>
      <c r="K183" s="189">
        <v>27000</v>
      </c>
      <c r="L183" s="270">
        <v>0</v>
      </c>
      <c r="M183" s="174">
        <f>(L183/K183)*100</f>
        <v>0</v>
      </c>
      <c r="N183" s="616" t="s">
        <v>632</v>
      </c>
      <c r="O183" s="558" t="s">
        <v>163</v>
      </c>
      <c r="P183" s="558" t="s">
        <v>633</v>
      </c>
      <c r="Q183" s="559" t="s">
        <v>634</v>
      </c>
      <c r="R183" s="232" t="s">
        <v>635</v>
      </c>
      <c r="S183" s="599"/>
      <c r="T183" s="599"/>
      <c r="U183" s="599"/>
      <c r="V183" s="599"/>
      <c r="W183" s="599"/>
      <c r="X183" s="599"/>
      <c r="Y183" s="599"/>
      <c r="Z183" s="599"/>
      <c r="AA183" s="599"/>
      <c r="AB183" s="599"/>
      <c r="AC183" s="599"/>
      <c r="AD183" s="599"/>
      <c r="AE183" s="599"/>
      <c r="AF183" s="599"/>
      <c r="AG183" s="599"/>
      <c r="AH183" s="599"/>
      <c r="AI183" s="599"/>
      <c r="AJ183" s="599"/>
      <c r="AK183" s="599"/>
      <c r="AL183" s="599"/>
      <c r="AM183" s="599"/>
      <c r="AN183" s="599"/>
      <c r="AO183" s="599"/>
      <c r="AP183" s="599"/>
      <c r="AQ183" s="599"/>
      <c r="AR183" s="599"/>
      <c r="AS183" s="599"/>
      <c r="AT183" s="599"/>
      <c r="AU183" s="599"/>
      <c r="AV183" s="599"/>
      <c r="AW183" s="599"/>
      <c r="AX183" s="599"/>
      <c r="AY183" s="599"/>
      <c r="AZ183" s="599"/>
      <c r="BA183" s="599"/>
      <c r="BB183" s="599"/>
      <c r="BC183" s="599"/>
      <c r="BD183" s="599"/>
      <c r="BE183" s="599"/>
      <c r="BF183" s="599"/>
      <c r="BG183" s="599"/>
      <c r="BH183" s="599"/>
      <c r="BI183" s="599"/>
      <c r="BJ183" s="599"/>
      <c r="BK183" s="599"/>
      <c r="BL183" s="599"/>
      <c r="BM183" s="599"/>
      <c r="BN183" s="599"/>
      <c r="BO183" s="599"/>
      <c r="BP183" s="599"/>
      <c r="BQ183" s="599"/>
      <c r="BR183" s="599"/>
      <c r="BS183" s="599"/>
      <c r="BT183" s="599"/>
      <c r="BU183" s="599"/>
      <c r="BV183" s="599"/>
      <c r="BW183" s="599"/>
      <c r="BX183" s="599"/>
      <c r="BY183" s="599"/>
      <c r="BZ183" s="599"/>
      <c r="CA183" s="599"/>
      <c r="CB183" s="599"/>
      <c r="CC183" s="599"/>
      <c r="CD183" s="599"/>
      <c r="CE183" s="599"/>
      <c r="CF183" s="599"/>
      <c r="CG183" s="599"/>
      <c r="CH183" s="599"/>
      <c r="CI183" s="599"/>
      <c r="CJ183" s="599"/>
      <c r="CK183" s="599"/>
      <c r="CL183" s="599"/>
      <c r="CM183" s="599"/>
      <c r="CN183" s="599"/>
      <c r="CO183" s="599"/>
      <c r="CP183" s="599"/>
      <c r="CQ183" s="599"/>
      <c r="CR183" s="599"/>
      <c r="CS183" s="599"/>
      <c r="CT183" s="599"/>
      <c r="CU183" s="599"/>
      <c r="CV183" s="599"/>
    </row>
    <row r="184" spans="1:100" s="599" customFormat="1" ht="38.25" x14ac:dyDescent="0.2">
      <c r="A184" s="600">
        <v>7356</v>
      </c>
      <c r="B184" s="601" t="s">
        <v>94</v>
      </c>
      <c r="C184" s="165" t="s">
        <v>193</v>
      </c>
      <c r="D184" s="602" t="s">
        <v>203</v>
      </c>
      <c r="E184" s="167">
        <f t="shared" si="22"/>
        <v>30914</v>
      </c>
      <c r="F184" s="603">
        <v>29135</v>
      </c>
      <c r="G184" s="603">
        <v>1670</v>
      </c>
      <c r="H184" s="603">
        <v>109</v>
      </c>
      <c r="I184" s="604">
        <v>2212</v>
      </c>
      <c r="J184" s="189">
        <v>10300</v>
      </c>
      <c r="K184" s="189">
        <v>10300</v>
      </c>
      <c r="L184" s="200">
        <v>1</v>
      </c>
      <c r="M184" s="605">
        <f t="shared" ref="M184" si="25">(L184/K184)*100</f>
        <v>9.7087378640776708E-3</v>
      </c>
      <c r="N184" s="175" t="s">
        <v>243</v>
      </c>
      <c r="O184" s="606" t="s">
        <v>416</v>
      </c>
      <c r="P184" s="607" t="s">
        <v>205</v>
      </c>
      <c r="Q184" s="177" t="s">
        <v>206</v>
      </c>
      <c r="R184" s="283" t="s">
        <v>636</v>
      </c>
    </row>
    <row r="185" spans="1:100" s="596" customFormat="1" ht="21" customHeight="1" x14ac:dyDescent="0.2">
      <c r="A185" s="512">
        <v>7357</v>
      </c>
      <c r="B185" s="245" t="s">
        <v>359</v>
      </c>
      <c r="C185" s="246" t="s">
        <v>193</v>
      </c>
      <c r="D185" s="1015" t="s">
        <v>637</v>
      </c>
      <c r="E185" s="187">
        <f t="shared" si="22"/>
        <v>6832</v>
      </c>
      <c r="F185" s="198">
        <v>6232</v>
      </c>
      <c r="G185" s="247">
        <v>422</v>
      </c>
      <c r="H185" s="198">
        <v>178</v>
      </c>
      <c r="I185" s="199">
        <v>6831</v>
      </c>
      <c r="J185" s="189">
        <v>3000</v>
      </c>
      <c r="K185" s="189">
        <v>3000</v>
      </c>
      <c r="L185" s="270">
        <v>1947</v>
      </c>
      <c r="M185" s="248">
        <f>(L185/K185)*100</f>
        <v>64.900000000000006</v>
      </c>
      <c r="N185" s="616" t="s">
        <v>542</v>
      </c>
      <c r="O185" s="558" t="s">
        <v>245</v>
      </c>
      <c r="P185" s="558" t="s">
        <v>638</v>
      </c>
      <c r="Q185" s="559" t="s">
        <v>165</v>
      </c>
      <c r="R185" s="636" t="s">
        <v>639</v>
      </c>
      <c r="S185" s="599"/>
      <c r="T185" s="599"/>
      <c r="U185" s="599"/>
      <c r="V185" s="599"/>
      <c r="W185" s="599"/>
      <c r="X185" s="599"/>
      <c r="Y185" s="599"/>
      <c r="Z185" s="599"/>
      <c r="AA185" s="599"/>
      <c r="AB185" s="599"/>
      <c r="AC185" s="599"/>
      <c r="AD185" s="599"/>
      <c r="AE185" s="599"/>
      <c r="AF185" s="599"/>
      <c r="AG185" s="599"/>
      <c r="AH185" s="599"/>
      <c r="AI185" s="599"/>
      <c r="AJ185" s="599"/>
      <c r="AK185" s="599"/>
      <c r="AL185" s="599"/>
      <c r="AM185" s="599"/>
      <c r="AN185" s="599"/>
      <c r="AO185" s="599"/>
      <c r="AP185" s="599"/>
      <c r="AQ185" s="599"/>
      <c r="AR185" s="599"/>
      <c r="AS185" s="599"/>
      <c r="AT185" s="599"/>
      <c r="AU185" s="599"/>
      <c r="AV185" s="599"/>
      <c r="AW185" s="599"/>
      <c r="AX185" s="599"/>
      <c r="AY185" s="599"/>
      <c r="AZ185" s="599"/>
      <c r="BA185" s="599"/>
      <c r="BB185" s="599"/>
      <c r="BC185" s="599"/>
      <c r="BD185" s="599"/>
      <c r="BE185" s="599"/>
      <c r="BF185" s="599"/>
      <c r="BG185" s="599"/>
      <c r="BH185" s="599"/>
      <c r="BI185" s="599"/>
      <c r="BJ185" s="599"/>
      <c r="BK185" s="599"/>
      <c r="BL185" s="599"/>
      <c r="BM185" s="599"/>
      <c r="BN185" s="599"/>
      <c r="BO185" s="599"/>
      <c r="BP185" s="599"/>
      <c r="BQ185" s="599"/>
      <c r="BR185" s="599"/>
      <c r="BS185" s="599"/>
      <c r="BT185" s="599"/>
      <c r="BU185" s="599"/>
      <c r="BV185" s="599"/>
      <c r="BW185" s="599"/>
      <c r="BX185" s="599"/>
      <c r="BY185" s="599"/>
      <c r="BZ185" s="599"/>
      <c r="CA185" s="599"/>
      <c r="CB185" s="599"/>
      <c r="CC185" s="599"/>
      <c r="CD185" s="599"/>
      <c r="CE185" s="599"/>
      <c r="CF185" s="599"/>
      <c r="CG185" s="599"/>
      <c r="CH185" s="599"/>
      <c r="CI185" s="599"/>
      <c r="CJ185" s="599"/>
      <c r="CK185" s="599"/>
      <c r="CL185" s="599"/>
      <c r="CM185" s="599"/>
      <c r="CN185" s="599"/>
      <c r="CO185" s="599"/>
      <c r="CP185" s="599"/>
      <c r="CQ185" s="599"/>
      <c r="CR185" s="599"/>
      <c r="CS185" s="599"/>
      <c r="CT185" s="599"/>
      <c r="CU185" s="599"/>
      <c r="CV185" s="599"/>
    </row>
    <row r="186" spans="1:100" s="596" customFormat="1" ht="41.25" customHeight="1" x14ac:dyDescent="0.2">
      <c r="A186" s="517">
        <v>7358</v>
      </c>
      <c r="B186" s="195"/>
      <c r="C186" s="165" t="s">
        <v>355</v>
      </c>
      <c r="D186" s="608" t="s">
        <v>640</v>
      </c>
      <c r="E186" s="167">
        <f t="shared" si="22"/>
        <v>5000</v>
      </c>
      <c r="F186" s="169">
        <v>3500</v>
      </c>
      <c r="G186" s="168">
        <v>1000</v>
      </c>
      <c r="H186" s="169">
        <v>500</v>
      </c>
      <c r="I186" s="170">
        <v>0</v>
      </c>
      <c r="J186" s="569">
        <v>5000</v>
      </c>
      <c r="K186" s="569">
        <v>5000</v>
      </c>
      <c r="L186" s="200">
        <v>0</v>
      </c>
      <c r="M186" s="593">
        <f t="shared" ref="M186:M254" si="26">(L186/K186)*100</f>
        <v>0</v>
      </c>
      <c r="N186" s="510" t="s">
        <v>328</v>
      </c>
      <c r="O186" s="192" t="s">
        <v>145</v>
      </c>
      <c r="P186" s="192" t="s">
        <v>641</v>
      </c>
      <c r="Q186" s="514" t="s">
        <v>642</v>
      </c>
      <c r="R186" s="178" t="s">
        <v>643</v>
      </c>
      <c r="S186" s="599"/>
      <c r="T186" s="599"/>
      <c r="U186" s="599"/>
      <c r="V186" s="599"/>
      <c r="W186" s="599"/>
      <c r="X186" s="599"/>
      <c r="Y186" s="599"/>
      <c r="Z186" s="599"/>
      <c r="AA186" s="599"/>
      <c r="AB186" s="599"/>
      <c r="AC186" s="599"/>
      <c r="AD186" s="599"/>
      <c r="AE186" s="599"/>
      <c r="AF186" s="599"/>
      <c r="AG186" s="599"/>
      <c r="AH186" s="599"/>
      <c r="AI186" s="599"/>
      <c r="AJ186" s="599"/>
      <c r="AK186" s="599"/>
      <c r="AL186" s="599"/>
      <c r="AM186" s="599"/>
      <c r="AN186" s="599"/>
      <c r="AO186" s="599"/>
      <c r="AP186" s="599"/>
      <c r="AQ186" s="599"/>
      <c r="AR186" s="599"/>
      <c r="AS186" s="599"/>
      <c r="AT186" s="599"/>
      <c r="AU186" s="599"/>
      <c r="AV186" s="599"/>
      <c r="AW186" s="599"/>
      <c r="AX186" s="599"/>
      <c r="AY186" s="599"/>
      <c r="AZ186" s="599"/>
      <c r="BA186" s="599"/>
      <c r="BB186" s="599"/>
      <c r="BC186" s="599"/>
      <c r="BD186" s="599"/>
      <c r="BE186" s="599"/>
      <c r="BF186" s="599"/>
      <c r="BG186" s="599"/>
      <c r="BH186" s="599"/>
      <c r="BI186" s="599"/>
      <c r="BJ186" s="599"/>
      <c r="BK186" s="599"/>
      <c r="BL186" s="599"/>
      <c r="BM186" s="599"/>
      <c r="BN186" s="599"/>
      <c r="BO186" s="599"/>
      <c r="BP186" s="599"/>
      <c r="BQ186" s="599"/>
      <c r="BR186" s="599"/>
      <c r="BS186" s="599"/>
      <c r="BT186" s="599"/>
      <c r="BU186" s="599"/>
      <c r="BV186" s="599"/>
      <c r="BW186" s="599"/>
      <c r="BX186" s="599"/>
      <c r="BY186" s="599"/>
      <c r="BZ186" s="599"/>
      <c r="CA186" s="599"/>
      <c r="CB186" s="599"/>
      <c r="CC186" s="599"/>
      <c r="CD186" s="599"/>
      <c r="CE186" s="599"/>
      <c r="CF186" s="599"/>
      <c r="CG186" s="599"/>
      <c r="CH186" s="599"/>
      <c r="CI186" s="599"/>
      <c r="CJ186" s="599"/>
      <c r="CK186" s="599"/>
      <c r="CL186" s="599"/>
      <c r="CM186" s="599"/>
      <c r="CN186" s="599"/>
      <c r="CO186" s="599"/>
      <c r="CP186" s="599"/>
      <c r="CQ186" s="599"/>
      <c r="CR186" s="599"/>
      <c r="CS186" s="599"/>
      <c r="CT186" s="599"/>
      <c r="CU186" s="599"/>
      <c r="CV186" s="599"/>
    </row>
    <row r="187" spans="1:100" s="596" customFormat="1" ht="57" customHeight="1" x14ac:dyDescent="0.2">
      <c r="A187" s="517">
        <v>7359</v>
      </c>
      <c r="B187" s="195" t="s">
        <v>129</v>
      </c>
      <c r="C187" s="165" t="s">
        <v>193</v>
      </c>
      <c r="D187" s="608" t="s">
        <v>644</v>
      </c>
      <c r="E187" s="167">
        <f t="shared" si="22"/>
        <v>11392</v>
      </c>
      <c r="F187" s="169">
        <v>10163</v>
      </c>
      <c r="G187" s="168">
        <v>771</v>
      </c>
      <c r="H187" s="169">
        <v>458</v>
      </c>
      <c r="I187" s="170">
        <v>11390</v>
      </c>
      <c r="J187" s="189">
        <v>11563</v>
      </c>
      <c r="K187" s="189">
        <v>10263</v>
      </c>
      <c r="L187" s="200">
        <v>12</v>
      </c>
      <c r="M187" s="174">
        <f t="shared" si="26"/>
        <v>0.1169248757673195</v>
      </c>
      <c r="N187" s="510" t="s">
        <v>109</v>
      </c>
      <c r="O187" s="192" t="s">
        <v>279</v>
      </c>
      <c r="P187" s="365" t="s">
        <v>999</v>
      </c>
      <c r="Q187" s="514" t="s">
        <v>401</v>
      </c>
      <c r="R187" s="178" t="s">
        <v>645</v>
      </c>
      <c r="S187" s="599"/>
      <c r="T187" s="599"/>
      <c r="U187" s="599"/>
      <c r="V187" s="599"/>
      <c r="W187" s="599"/>
      <c r="X187" s="599"/>
      <c r="Y187" s="599"/>
      <c r="Z187" s="599"/>
      <c r="AA187" s="599"/>
      <c r="AB187" s="599"/>
      <c r="AC187" s="599"/>
      <c r="AD187" s="599"/>
      <c r="AE187" s="599"/>
      <c r="AF187" s="599"/>
      <c r="AG187" s="599"/>
      <c r="AH187" s="599"/>
      <c r="AI187" s="599"/>
      <c r="AJ187" s="599"/>
      <c r="AK187" s="599"/>
      <c r="AL187" s="599"/>
      <c r="AM187" s="599"/>
      <c r="AN187" s="599"/>
      <c r="AO187" s="599"/>
      <c r="AP187" s="599"/>
      <c r="AQ187" s="599"/>
      <c r="AR187" s="599"/>
      <c r="AS187" s="599"/>
      <c r="AT187" s="599"/>
      <c r="AU187" s="599"/>
      <c r="AV187" s="599"/>
      <c r="AW187" s="599"/>
      <c r="AX187" s="599"/>
      <c r="AY187" s="599"/>
      <c r="AZ187" s="599"/>
      <c r="BA187" s="599"/>
      <c r="BB187" s="599"/>
      <c r="BC187" s="599"/>
      <c r="BD187" s="599"/>
      <c r="BE187" s="599"/>
      <c r="BF187" s="599"/>
      <c r="BG187" s="599"/>
      <c r="BH187" s="599"/>
      <c r="BI187" s="599"/>
      <c r="BJ187" s="599"/>
      <c r="BK187" s="599"/>
      <c r="BL187" s="599"/>
      <c r="BM187" s="599"/>
      <c r="BN187" s="599"/>
      <c r="BO187" s="599"/>
      <c r="BP187" s="599"/>
      <c r="BQ187" s="599"/>
      <c r="BR187" s="599"/>
      <c r="BS187" s="599"/>
      <c r="BT187" s="599"/>
      <c r="BU187" s="599"/>
      <c r="BV187" s="599"/>
      <c r="BW187" s="599"/>
      <c r="BX187" s="599"/>
      <c r="BY187" s="599"/>
      <c r="BZ187" s="599"/>
      <c r="CA187" s="599"/>
      <c r="CB187" s="599"/>
      <c r="CC187" s="599"/>
      <c r="CD187" s="599"/>
      <c r="CE187" s="599"/>
      <c r="CF187" s="599"/>
      <c r="CG187" s="599"/>
      <c r="CH187" s="599"/>
      <c r="CI187" s="599"/>
      <c r="CJ187" s="599"/>
      <c r="CK187" s="599"/>
      <c r="CL187" s="599"/>
      <c r="CM187" s="599"/>
      <c r="CN187" s="599"/>
      <c r="CO187" s="599"/>
      <c r="CP187" s="599"/>
      <c r="CQ187" s="599"/>
      <c r="CR187" s="599"/>
      <c r="CS187" s="599"/>
      <c r="CT187" s="599"/>
      <c r="CU187" s="599"/>
      <c r="CV187" s="599"/>
    </row>
    <row r="188" spans="1:100" s="530" customFormat="1" ht="30.75" customHeight="1" x14ac:dyDescent="0.2">
      <c r="A188" s="531">
        <v>7361</v>
      </c>
      <c r="B188" s="253" t="s">
        <v>282</v>
      </c>
      <c r="C188" s="254" t="s">
        <v>167</v>
      </c>
      <c r="D188" s="609" t="s">
        <v>646</v>
      </c>
      <c r="E188" s="522">
        <f t="shared" si="22"/>
        <v>13467</v>
      </c>
      <c r="F188" s="226">
        <v>11973</v>
      </c>
      <c r="G188" s="224">
        <v>1256</v>
      </c>
      <c r="H188" s="226">
        <v>238</v>
      </c>
      <c r="I188" s="227">
        <v>1494</v>
      </c>
      <c r="J188" s="189">
        <v>9300</v>
      </c>
      <c r="K188" s="189">
        <v>9300</v>
      </c>
      <c r="L188" s="524">
        <v>0</v>
      </c>
      <c r="M188" s="228">
        <f t="shared" si="26"/>
        <v>0</v>
      </c>
      <c r="N188" s="526" t="s">
        <v>563</v>
      </c>
      <c r="O188" s="527" t="s">
        <v>647</v>
      </c>
      <c r="P188" s="230" t="s">
        <v>91</v>
      </c>
      <c r="Q188" s="528"/>
      <c r="R188" s="610" t="s">
        <v>648</v>
      </c>
      <c r="S188" s="529"/>
      <c r="T188" s="529"/>
      <c r="U188" s="529"/>
      <c r="V188" s="529"/>
      <c r="W188" s="529"/>
      <c r="X188" s="529"/>
      <c r="Y188" s="529"/>
      <c r="Z188" s="529"/>
      <c r="AA188" s="529"/>
      <c r="AB188" s="529"/>
      <c r="AC188" s="529"/>
      <c r="AD188" s="529"/>
      <c r="AE188" s="529"/>
      <c r="AF188" s="529"/>
      <c r="AG188" s="529"/>
      <c r="AH188" s="529"/>
      <c r="AI188" s="529"/>
      <c r="AJ188" s="529"/>
      <c r="AK188" s="529"/>
      <c r="AL188" s="529"/>
      <c r="AM188" s="529"/>
      <c r="AN188" s="529"/>
      <c r="AO188" s="529"/>
      <c r="AP188" s="529"/>
      <c r="AQ188" s="529"/>
      <c r="AR188" s="529"/>
      <c r="AS188" s="529"/>
      <c r="AT188" s="529"/>
      <c r="AU188" s="529"/>
      <c r="AV188" s="529"/>
      <c r="AW188" s="529"/>
      <c r="AX188" s="529"/>
      <c r="AY188" s="529"/>
      <c r="AZ188" s="529"/>
      <c r="BA188" s="529"/>
      <c r="BB188" s="529"/>
      <c r="BC188" s="529"/>
      <c r="BD188" s="529"/>
      <c r="BE188" s="529"/>
      <c r="BF188" s="529"/>
      <c r="BG188" s="529"/>
      <c r="BH188" s="529"/>
      <c r="BI188" s="529"/>
      <c r="BJ188" s="529"/>
      <c r="BK188" s="529"/>
      <c r="BL188" s="529"/>
      <c r="BM188" s="529"/>
      <c r="BN188" s="529"/>
      <c r="BO188" s="529"/>
      <c r="BP188" s="529"/>
      <c r="BQ188" s="529"/>
      <c r="BR188" s="529"/>
      <c r="BS188" s="529"/>
      <c r="BT188" s="529"/>
      <c r="BU188" s="529"/>
      <c r="BV188" s="529"/>
      <c r="BW188" s="529"/>
      <c r="BX188" s="529"/>
      <c r="BY188" s="529"/>
      <c r="BZ188" s="529"/>
      <c r="CA188" s="529"/>
      <c r="CB188" s="529"/>
      <c r="CC188" s="529"/>
      <c r="CD188" s="529"/>
      <c r="CE188" s="529"/>
      <c r="CF188" s="529"/>
      <c r="CG188" s="529"/>
      <c r="CH188" s="529"/>
      <c r="CI188" s="529"/>
      <c r="CJ188" s="529"/>
      <c r="CK188" s="529"/>
      <c r="CL188" s="529"/>
      <c r="CM188" s="529"/>
      <c r="CN188" s="529"/>
      <c r="CO188" s="529"/>
      <c r="CP188" s="529"/>
      <c r="CQ188" s="529"/>
      <c r="CR188" s="529"/>
      <c r="CS188" s="529"/>
      <c r="CT188" s="529"/>
      <c r="CU188" s="529"/>
      <c r="CV188" s="529"/>
    </row>
    <row r="189" spans="1:100" s="530" customFormat="1" ht="18.75" customHeight="1" x14ac:dyDescent="0.2">
      <c r="A189" s="520">
        <v>7362</v>
      </c>
      <c r="B189" s="220" t="s">
        <v>102</v>
      </c>
      <c r="C189" s="221" t="s">
        <v>364</v>
      </c>
      <c r="D189" s="611" t="s">
        <v>649</v>
      </c>
      <c r="E189" s="522">
        <f t="shared" si="22"/>
        <v>42757</v>
      </c>
      <c r="F189" s="226">
        <v>42000</v>
      </c>
      <c r="G189" s="224">
        <v>757</v>
      </c>
      <c r="H189" s="226">
        <v>0</v>
      </c>
      <c r="I189" s="227">
        <v>757</v>
      </c>
      <c r="J189" s="189">
        <v>7000</v>
      </c>
      <c r="K189" s="189">
        <v>7000</v>
      </c>
      <c r="L189" s="524">
        <v>56</v>
      </c>
      <c r="M189" s="228">
        <f t="shared" si="26"/>
        <v>0.8</v>
      </c>
      <c r="N189" s="526"/>
      <c r="O189" s="527" t="s">
        <v>328</v>
      </c>
      <c r="P189" s="230" t="s">
        <v>650</v>
      </c>
      <c r="Q189" s="528" t="s">
        <v>469</v>
      </c>
      <c r="R189" s="537" t="s">
        <v>614</v>
      </c>
      <c r="S189" s="529"/>
      <c r="T189" s="529"/>
      <c r="U189" s="529"/>
      <c r="V189" s="529"/>
      <c r="W189" s="529"/>
      <c r="X189" s="529"/>
      <c r="Y189" s="529"/>
      <c r="Z189" s="529"/>
      <c r="AA189" s="529"/>
      <c r="AB189" s="529"/>
      <c r="AC189" s="529"/>
      <c r="AD189" s="529"/>
      <c r="AE189" s="529"/>
      <c r="AF189" s="529"/>
      <c r="AG189" s="529"/>
      <c r="AH189" s="529"/>
      <c r="AI189" s="529"/>
      <c r="AJ189" s="529"/>
      <c r="AK189" s="529"/>
      <c r="AL189" s="529"/>
      <c r="AM189" s="529"/>
      <c r="AN189" s="529"/>
      <c r="AO189" s="529"/>
      <c r="AP189" s="529"/>
      <c r="AQ189" s="529"/>
      <c r="AR189" s="529"/>
      <c r="AS189" s="529"/>
      <c r="AT189" s="529"/>
      <c r="AU189" s="529"/>
      <c r="AV189" s="529"/>
      <c r="AW189" s="529"/>
      <c r="AX189" s="529"/>
      <c r="AY189" s="529"/>
      <c r="AZ189" s="529"/>
      <c r="BA189" s="529"/>
      <c r="BB189" s="529"/>
      <c r="BC189" s="529"/>
      <c r="BD189" s="529"/>
      <c r="BE189" s="529"/>
      <c r="BF189" s="529"/>
      <c r="BG189" s="529"/>
      <c r="BH189" s="529"/>
      <c r="BI189" s="529"/>
      <c r="BJ189" s="529"/>
      <c r="BK189" s="529"/>
      <c r="BL189" s="529"/>
      <c r="BM189" s="529"/>
      <c r="BN189" s="529"/>
      <c r="BO189" s="529"/>
      <c r="BP189" s="529"/>
      <c r="BQ189" s="529"/>
      <c r="BR189" s="529"/>
      <c r="BS189" s="529"/>
      <c r="BT189" s="529"/>
      <c r="BU189" s="529"/>
      <c r="BV189" s="529"/>
      <c r="BW189" s="529"/>
      <c r="BX189" s="529"/>
      <c r="BY189" s="529"/>
      <c r="BZ189" s="529"/>
      <c r="CA189" s="529"/>
      <c r="CB189" s="529"/>
      <c r="CC189" s="529"/>
      <c r="CD189" s="529"/>
      <c r="CE189" s="529"/>
      <c r="CF189" s="529"/>
      <c r="CG189" s="529"/>
      <c r="CH189" s="529"/>
      <c r="CI189" s="529"/>
      <c r="CJ189" s="529"/>
      <c r="CK189" s="529"/>
      <c r="CL189" s="529"/>
      <c r="CM189" s="529"/>
      <c r="CN189" s="529"/>
      <c r="CO189" s="529"/>
      <c r="CP189" s="529"/>
      <c r="CQ189" s="529"/>
      <c r="CR189" s="529"/>
      <c r="CS189" s="529"/>
      <c r="CT189" s="529"/>
      <c r="CU189" s="529"/>
      <c r="CV189" s="529"/>
    </row>
    <row r="190" spans="1:100" s="530" customFormat="1" ht="30.75" customHeight="1" x14ac:dyDescent="0.2">
      <c r="A190" s="520">
        <v>7364</v>
      </c>
      <c r="B190" s="220" t="s">
        <v>435</v>
      </c>
      <c r="C190" s="612" t="s">
        <v>355</v>
      </c>
      <c r="D190" s="613" t="s">
        <v>651</v>
      </c>
      <c r="E190" s="522">
        <f t="shared" si="22"/>
        <v>42700</v>
      </c>
      <c r="F190" s="226">
        <v>39000</v>
      </c>
      <c r="G190" s="224">
        <v>1700</v>
      </c>
      <c r="H190" s="226">
        <v>2000</v>
      </c>
      <c r="I190" s="227">
        <v>1700</v>
      </c>
      <c r="J190" s="189">
        <v>2000</v>
      </c>
      <c r="K190" s="189">
        <v>2000</v>
      </c>
      <c r="L190" s="524">
        <v>0</v>
      </c>
      <c r="M190" s="228">
        <f t="shared" si="26"/>
        <v>0</v>
      </c>
      <c r="N190" s="526" t="s">
        <v>459</v>
      </c>
      <c r="O190" s="527" t="s">
        <v>652</v>
      </c>
      <c r="P190" s="230" t="s">
        <v>220</v>
      </c>
      <c r="Q190" s="528" t="s">
        <v>100</v>
      </c>
      <c r="R190" s="537" t="s">
        <v>653</v>
      </c>
      <c r="S190" s="529"/>
      <c r="T190" s="529"/>
      <c r="U190" s="529"/>
      <c r="V190" s="529"/>
      <c r="W190" s="529"/>
      <c r="X190" s="529"/>
      <c r="Y190" s="529"/>
      <c r="Z190" s="529"/>
      <c r="AA190" s="529"/>
      <c r="AB190" s="529"/>
      <c r="AC190" s="529"/>
      <c r="AD190" s="529"/>
      <c r="AE190" s="529"/>
      <c r="AF190" s="529"/>
      <c r="AG190" s="529"/>
      <c r="AH190" s="529"/>
      <c r="AI190" s="529"/>
      <c r="AJ190" s="529"/>
      <c r="AK190" s="529"/>
      <c r="AL190" s="529"/>
      <c r="AM190" s="529"/>
      <c r="AN190" s="529"/>
      <c r="AO190" s="529"/>
      <c r="AP190" s="529"/>
      <c r="AQ190" s="529"/>
      <c r="AR190" s="529"/>
      <c r="AS190" s="529"/>
      <c r="AT190" s="529"/>
      <c r="AU190" s="529"/>
      <c r="AV190" s="529"/>
      <c r="AW190" s="529"/>
      <c r="AX190" s="529"/>
      <c r="AY190" s="529"/>
      <c r="AZ190" s="529"/>
      <c r="BA190" s="529"/>
      <c r="BB190" s="529"/>
      <c r="BC190" s="529"/>
      <c r="BD190" s="529"/>
      <c r="BE190" s="529"/>
      <c r="BF190" s="529"/>
      <c r="BG190" s="529"/>
      <c r="BH190" s="529"/>
      <c r="BI190" s="529"/>
      <c r="BJ190" s="529"/>
      <c r="BK190" s="529"/>
      <c r="BL190" s="529"/>
      <c r="BM190" s="529"/>
      <c r="BN190" s="529"/>
      <c r="BO190" s="529"/>
      <c r="BP190" s="529"/>
      <c r="BQ190" s="529"/>
      <c r="BR190" s="529"/>
      <c r="BS190" s="529"/>
      <c r="BT190" s="529"/>
      <c r="BU190" s="529"/>
      <c r="BV190" s="529"/>
      <c r="BW190" s="529"/>
      <c r="BX190" s="529"/>
      <c r="BY190" s="529"/>
      <c r="BZ190" s="529"/>
      <c r="CA190" s="529"/>
      <c r="CB190" s="529"/>
      <c r="CC190" s="529"/>
      <c r="CD190" s="529"/>
      <c r="CE190" s="529"/>
      <c r="CF190" s="529"/>
      <c r="CG190" s="529"/>
      <c r="CH190" s="529"/>
      <c r="CI190" s="529"/>
      <c r="CJ190" s="529"/>
      <c r="CK190" s="529"/>
      <c r="CL190" s="529"/>
      <c r="CM190" s="529"/>
      <c r="CN190" s="529"/>
      <c r="CO190" s="529"/>
      <c r="CP190" s="529"/>
      <c r="CQ190" s="529"/>
      <c r="CR190" s="529"/>
      <c r="CS190" s="529"/>
      <c r="CT190" s="529"/>
      <c r="CU190" s="529"/>
      <c r="CV190" s="529"/>
    </row>
    <row r="191" spans="1:100" s="530" customFormat="1" ht="28.5" customHeight="1" x14ac:dyDescent="0.2">
      <c r="A191" s="520">
        <v>7365</v>
      </c>
      <c r="B191" s="220" t="s">
        <v>435</v>
      </c>
      <c r="C191" s="254" t="s">
        <v>355</v>
      </c>
      <c r="D191" s="614" t="s">
        <v>654</v>
      </c>
      <c r="E191" s="522">
        <f t="shared" si="22"/>
        <v>5300</v>
      </c>
      <c r="F191" s="226">
        <v>4500</v>
      </c>
      <c r="G191" s="224">
        <v>600</v>
      </c>
      <c r="H191" s="226">
        <v>200</v>
      </c>
      <c r="I191" s="227">
        <v>600</v>
      </c>
      <c r="J191" s="189">
        <v>800</v>
      </c>
      <c r="K191" s="189">
        <v>800</v>
      </c>
      <c r="L191" s="524">
        <v>263</v>
      </c>
      <c r="M191" s="228">
        <f t="shared" si="26"/>
        <v>32.875</v>
      </c>
      <c r="N191" s="526" t="s">
        <v>165</v>
      </c>
      <c r="O191" s="527" t="s">
        <v>165</v>
      </c>
      <c r="P191" s="230" t="s">
        <v>92</v>
      </c>
      <c r="Q191" s="528" t="s">
        <v>92</v>
      </c>
      <c r="R191" s="537" t="s">
        <v>655</v>
      </c>
      <c r="S191" s="529"/>
      <c r="T191" s="529"/>
      <c r="U191" s="529"/>
      <c r="V191" s="529"/>
      <c r="W191" s="529"/>
      <c r="X191" s="529"/>
      <c r="Y191" s="529"/>
      <c r="Z191" s="529"/>
      <c r="AA191" s="529"/>
      <c r="AB191" s="529"/>
      <c r="AC191" s="529"/>
      <c r="AD191" s="529"/>
      <c r="AE191" s="529"/>
      <c r="AF191" s="529"/>
      <c r="AG191" s="529"/>
      <c r="AH191" s="529"/>
      <c r="AI191" s="529"/>
      <c r="AJ191" s="529"/>
      <c r="AK191" s="529"/>
      <c r="AL191" s="529"/>
      <c r="AM191" s="529"/>
      <c r="AN191" s="529"/>
      <c r="AO191" s="529"/>
      <c r="AP191" s="529"/>
      <c r="AQ191" s="529"/>
      <c r="AR191" s="529"/>
      <c r="AS191" s="529"/>
      <c r="AT191" s="529"/>
      <c r="AU191" s="529"/>
      <c r="AV191" s="529"/>
      <c r="AW191" s="529"/>
      <c r="AX191" s="529"/>
      <c r="AY191" s="529"/>
      <c r="AZ191" s="529"/>
      <c r="BA191" s="529"/>
      <c r="BB191" s="529"/>
      <c r="BC191" s="529"/>
      <c r="BD191" s="529"/>
      <c r="BE191" s="529"/>
      <c r="BF191" s="529"/>
      <c r="BG191" s="529"/>
      <c r="BH191" s="529"/>
      <c r="BI191" s="529"/>
      <c r="BJ191" s="529"/>
      <c r="BK191" s="529"/>
      <c r="BL191" s="529"/>
      <c r="BM191" s="529"/>
      <c r="BN191" s="529"/>
      <c r="BO191" s="529"/>
      <c r="BP191" s="529"/>
      <c r="BQ191" s="529"/>
      <c r="BR191" s="529"/>
      <c r="BS191" s="529"/>
      <c r="BT191" s="529"/>
      <c r="BU191" s="529"/>
      <c r="BV191" s="529"/>
      <c r="BW191" s="529"/>
      <c r="BX191" s="529"/>
      <c r="BY191" s="529"/>
      <c r="BZ191" s="529"/>
      <c r="CA191" s="529"/>
      <c r="CB191" s="529"/>
      <c r="CC191" s="529"/>
      <c r="CD191" s="529"/>
      <c r="CE191" s="529"/>
      <c r="CF191" s="529"/>
      <c r="CG191" s="529"/>
      <c r="CH191" s="529"/>
      <c r="CI191" s="529"/>
      <c r="CJ191" s="529"/>
      <c r="CK191" s="529"/>
      <c r="CL191" s="529"/>
      <c r="CM191" s="529"/>
      <c r="CN191" s="529"/>
      <c r="CO191" s="529"/>
      <c r="CP191" s="529"/>
      <c r="CQ191" s="529"/>
      <c r="CR191" s="529"/>
      <c r="CS191" s="529"/>
      <c r="CT191" s="529"/>
      <c r="CU191" s="529"/>
      <c r="CV191" s="529"/>
    </row>
    <row r="192" spans="1:100" s="530" customFormat="1" ht="18.75" customHeight="1" x14ac:dyDescent="0.2">
      <c r="A192" s="520">
        <v>7366</v>
      </c>
      <c r="B192" s="220"/>
      <c r="C192" s="254" t="s">
        <v>355</v>
      </c>
      <c r="D192" s="614" t="s">
        <v>434</v>
      </c>
      <c r="E192" s="522">
        <f t="shared" si="22"/>
        <v>270</v>
      </c>
      <c r="F192" s="226">
        <v>0</v>
      </c>
      <c r="G192" s="224">
        <v>270</v>
      </c>
      <c r="H192" s="226">
        <v>0</v>
      </c>
      <c r="I192" s="227">
        <v>270</v>
      </c>
      <c r="J192" s="189">
        <v>2000</v>
      </c>
      <c r="K192" s="189">
        <v>2000</v>
      </c>
      <c r="L192" s="524">
        <v>36</v>
      </c>
      <c r="M192" s="228">
        <f t="shared" si="26"/>
        <v>1.7999999999999998</v>
      </c>
      <c r="N192" s="526"/>
      <c r="O192" s="527"/>
      <c r="P192" s="230"/>
      <c r="Q192" s="528"/>
      <c r="R192" s="537" t="s">
        <v>656</v>
      </c>
      <c r="S192" s="529"/>
      <c r="T192" s="529"/>
      <c r="U192" s="529"/>
      <c r="V192" s="529"/>
      <c r="W192" s="529"/>
      <c r="X192" s="529"/>
      <c r="Y192" s="529"/>
      <c r="Z192" s="529"/>
      <c r="AA192" s="529"/>
      <c r="AB192" s="529"/>
      <c r="AC192" s="529"/>
      <c r="AD192" s="529"/>
      <c r="AE192" s="529"/>
      <c r="AF192" s="529"/>
      <c r="AG192" s="529"/>
      <c r="AH192" s="529"/>
      <c r="AI192" s="529"/>
      <c r="AJ192" s="529"/>
      <c r="AK192" s="529"/>
      <c r="AL192" s="529"/>
      <c r="AM192" s="529"/>
      <c r="AN192" s="529"/>
      <c r="AO192" s="529"/>
      <c r="AP192" s="529"/>
      <c r="AQ192" s="529"/>
      <c r="AR192" s="529"/>
      <c r="AS192" s="529"/>
      <c r="AT192" s="529"/>
      <c r="AU192" s="529"/>
      <c r="AV192" s="529"/>
      <c r="AW192" s="529"/>
      <c r="AX192" s="529"/>
      <c r="AY192" s="529"/>
      <c r="AZ192" s="529"/>
      <c r="BA192" s="529"/>
      <c r="BB192" s="529"/>
      <c r="BC192" s="529"/>
      <c r="BD192" s="529"/>
      <c r="BE192" s="529"/>
      <c r="BF192" s="529"/>
      <c r="BG192" s="529"/>
      <c r="BH192" s="529"/>
      <c r="BI192" s="529"/>
      <c r="BJ192" s="529"/>
      <c r="BK192" s="529"/>
      <c r="BL192" s="529"/>
      <c r="BM192" s="529"/>
      <c r="BN192" s="529"/>
      <c r="BO192" s="529"/>
      <c r="BP192" s="529"/>
      <c r="BQ192" s="529"/>
      <c r="BR192" s="529"/>
      <c r="BS192" s="529"/>
      <c r="BT192" s="529"/>
      <c r="BU192" s="529"/>
      <c r="BV192" s="529"/>
      <c r="BW192" s="529"/>
      <c r="BX192" s="529"/>
      <c r="BY192" s="529"/>
      <c r="BZ192" s="529"/>
      <c r="CA192" s="529"/>
      <c r="CB192" s="529"/>
      <c r="CC192" s="529"/>
      <c r="CD192" s="529"/>
      <c r="CE192" s="529"/>
      <c r="CF192" s="529"/>
      <c r="CG192" s="529"/>
      <c r="CH192" s="529"/>
      <c r="CI192" s="529"/>
      <c r="CJ192" s="529"/>
      <c r="CK192" s="529"/>
      <c r="CL192" s="529"/>
      <c r="CM192" s="529"/>
      <c r="CN192" s="529"/>
      <c r="CO192" s="529"/>
      <c r="CP192" s="529"/>
      <c r="CQ192" s="529"/>
      <c r="CR192" s="529"/>
      <c r="CS192" s="529"/>
      <c r="CT192" s="529"/>
      <c r="CU192" s="529"/>
      <c r="CV192" s="529"/>
    </row>
    <row r="193" spans="1:100" s="516" customFormat="1" ht="33.75" customHeight="1" x14ac:dyDescent="0.2">
      <c r="A193" s="512">
        <v>7369</v>
      </c>
      <c r="B193" s="245" t="s">
        <v>657</v>
      </c>
      <c r="C193" s="246" t="s">
        <v>193</v>
      </c>
      <c r="D193" s="614" t="s">
        <v>658</v>
      </c>
      <c r="E193" s="187">
        <f t="shared" si="22"/>
        <v>17191</v>
      </c>
      <c r="F193" s="198">
        <v>15866</v>
      </c>
      <c r="G193" s="247">
        <v>1125</v>
      </c>
      <c r="H193" s="198">
        <v>200</v>
      </c>
      <c r="I193" s="199">
        <v>1125</v>
      </c>
      <c r="J193" s="615">
        <v>0</v>
      </c>
      <c r="K193" s="247">
        <v>433</v>
      </c>
      <c r="L193" s="270">
        <v>0</v>
      </c>
      <c r="M193" s="248">
        <f t="shared" si="26"/>
        <v>0</v>
      </c>
      <c r="N193" s="616" t="s">
        <v>233</v>
      </c>
      <c r="O193" s="558" t="s">
        <v>263</v>
      </c>
      <c r="P193" s="250" t="s">
        <v>659</v>
      </c>
      <c r="Q193" s="559" t="s">
        <v>514</v>
      </c>
      <c r="R193" s="232" t="s">
        <v>660</v>
      </c>
      <c r="S193" s="515"/>
      <c r="T193" s="515"/>
      <c r="U193" s="515"/>
      <c r="V193" s="515"/>
      <c r="W193" s="515"/>
      <c r="X193" s="515"/>
      <c r="Y193" s="515"/>
      <c r="Z193" s="515"/>
      <c r="AA193" s="515"/>
      <c r="AB193" s="515"/>
      <c r="AC193" s="515"/>
      <c r="AD193" s="515"/>
      <c r="AE193" s="515"/>
      <c r="AF193" s="515"/>
      <c r="AG193" s="515"/>
      <c r="AH193" s="515"/>
      <c r="AI193" s="515"/>
      <c r="AJ193" s="515"/>
      <c r="AK193" s="515"/>
      <c r="AL193" s="515"/>
      <c r="AM193" s="515"/>
      <c r="AN193" s="515"/>
      <c r="AO193" s="515"/>
      <c r="AP193" s="515"/>
      <c r="AQ193" s="515"/>
      <c r="AR193" s="515"/>
      <c r="AS193" s="515"/>
      <c r="AT193" s="515"/>
      <c r="AU193" s="515"/>
      <c r="AV193" s="515"/>
      <c r="AW193" s="515"/>
      <c r="AX193" s="515"/>
      <c r="AY193" s="515"/>
      <c r="AZ193" s="515"/>
      <c r="BA193" s="515"/>
      <c r="BB193" s="515"/>
      <c r="BC193" s="515"/>
      <c r="BD193" s="515"/>
      <c r="BE193" s="515"/>
      <c r="BF193" s="515"/>
      <c r="BG193" s="515"/>
      <c r="BH193" s="515"/>
      <c r="BI193" s="515"/>
      <c r="BJ193" s="515"/>
      <c r="BK193" s="515"/>
      <c r="BL193" s="515"/>
      <c r="BM193" s="515"/>
      <c r="BN193" s="515"/>
      <c r="BO193" s="515"/>
      <c r="BP193" s="515"/>
      <c r="BQ193" s="515"/>
      <c r="BR193" s="515"/>
      <c r="BS193" s="515"/>
      <c r="BT193" s="515"/>
      <c r="BU193" s="515"/>
      <c r="BV193" s="515"/>
      <c r="BW193" s="515"/>
      <c r="BX193" s="515"/>
      <c r="BY193" s="515"/>
      <c r="BZ193" s="515"/>
      <c r="CA193" s="515"/>
      <c r="CB193" s="515"/>
      <c r="CC193" s="515"/>
      <c r="CD193" s="515"/>
      <c r="CE193" s="515"/>
      <c r="CF193" s="515"/>
      <c r="CG193" s="515"/>
      <c r="CH193" s="515"/>
      <c r="CI193" s="515"/>
      <c r="CJ193" s="515"/>
      <c r="CK193" s="515"/>
      <c r="CL193" s="515"/>
      <c r="CM193" s="515"/>
      <c r="CN193" s="515"/>
      <c r="CO193" s="515"/>
      <c r="CP193" s="515"/>
      <c r="CQ193" s="515"/>
      <c r="CR193" s="515"/>
      <c r="CS193" s="515"/>
      <c r="CT193" s="515"/>
      <c r="CU193" s="515"/>
      <c r="CV193" s="515"/>
    </row>
    <row r="194" spans="1:100" s="530" customFormat="1" ht="33.75" customHeight="1" x14ac:dyDescent="0.2">
      <c r="A194" s="517">
        <v>7370</v>
      </c>
      <c r="B194" s="220" t="s">
        <v>435</v>
      </c>
      <c r="C194" s="221" t="s">
        <v>193</v>
      </c>
      <c r="D194" s="617" t="s">
        <v>661</v>
      </c>
      <c r="E194" s="522">
        <f t="shared" ref="E194:E211" si="27">SUM(F194:H194)</f>
        <v>7637</v>
      </c>
      <c r="F194" s="226">
        <v>6720</v>
      </c>
      <c r="G194" s="224">
        <v>677</v>
      </c>
      <c r="H194" s="226">
        <v>240</v>
      </c>
      <c r="I194" s="227">
        <v>856000</v>
      </c>
      <c r="J194" s="569">
        <v>0</v>
      </c>
      <c r="K194" s="569">
        <v>540</v>
      </c>
      <c r="L194" s="524">
        <v>35</v>
      </c>
      <c r="M194" s="228">
        <f t="shared" si="26"/>
        <v>6.481481481481481</v>
      </c>
      <c r="N194" s="526" t="s">
        <v>662</v>
      </c>
      <c r="O194" s="527" t="s">
        <v>165</v>
      </c>
      <c r="P194" s="230" t="s">
        <v>663</v>
      </c>
      <c r="Q194" s="528" t="s">
        <v>401</v>
      </c>
      <c r="R194" s="537" t="s">
        <v>664</v>
      </c>
      <c r="S194" s="529"/>
      <c r="T194" s="529"/>
      <c r="U194" s="529"/>
      <c r="V194" s="529"/>
      <c r="W194" s="529"/>
      <c r="X194" s="529"/>
      <c r="Y194" s="529"/>
      <c r="Z194" s="529"/>
      <c r="AA194" s="529"/>
      <c r="AB194" s="529"/>
      <c r="AC194" s="529"/>
      <c r="AD194" s="529"/>
      <c r="AE194" s="529"/>
      <c r="AF194" s="529"/>
      <c r="AG194" s="529"/>
      <c r="AH194" s="529"/>
      <c r="AI194" s="529"/>
      <c r="AJ194" s="529"/>
      <c r="AK194" s="529"/>
      <c r="AL194" s="529"/>
      <c r="AM194" s="529"/>
      <c r="AN194" s="529"/>
      <c r="AO194" s="529"/>
      <c r="AP194" s="529"/>
      <c r="AQ194" s="529"/>
      <c r="AR194" s="529"/>
      <c r="AS194" s="529"/>
      <c r="AT194" s="529"/>
      <c r="AU194" s="529"/>
      <c r="AV194" s="529"/>
      <c r="AW194" s="529"/>
      <c r="AX194" s="529"/>
      <c r="AY194" s="529"/>
      <c r="AZ194" s="529"/>
      <c r="BA194" s="529"/>
      <c r="BB194" s="529"/>
      <c r="BC194" s="529"/>
      <c r="BD194" s="529"/>
      <c r="BE194" s="529"/>
      <c r="BF194" s="529"/>
      <c r="BG194" s="529"/>
      <c r="BH194" s="529"/>
      <c r="BI194" s="529"/>
      <c r="BJ194" s="529"/>
      <c r="BK194" s="529"/>
      <c r="BL194" s="529"/>
      <c r="BM194" s="529"/>
      <c r="BN194" s="529"/>
      <c r="BO194" s="529"/>
      <c r="BP194" s="529"/>
      <c r="BQ194" s="529"/>
      <c r="BR194" s="529"/>
      <c r="BS194" s="529"/>
      <c r="BT194" s="529"/>
      <c r="BU194" s="529"/>
      <c r="BV194" s="529"/>
      <c r="BW194" s="529"/>
      <c r="BX194" s="529"/>
      <c r="BY194" s="529"/>
      <c r="BZ194" s="529"/>
      <c r="CA194" s="529"/>
      <c r="CB194" s="529"/>
      <c r="CC194" s="529"/>
      <c r="CD194" s="529"/>
      <c r="CE194" s="529"/>
      <c r="CF194" s="529"/>
      <c r="CG194" s="529"/>
      <c r="CH194" s="529"/>
      <c r="CI194" s="529"/>
      <c r="CJ194" s="529"/>
      <c r="CK194" s="529"/>
      <c r="CL194" s="529"/>
      <c r="CM194" s="529"/>
      <c r="CN194" s="529"/>
      <c r="CO194" s="529"/>
      <c r="CP194" s="529"/>
      <c r="CQ194" s="529"/>
      <c r="CR194" s="529"/>
      <c r="CS194" s="529"/>
      <c r="CT194" s="529"/>
      <c r="CU194" s="529"/>
      <c r="CV194" s="529"/>
    </row>
    <row r="195" spans="1:100" s="530" customFormat="1" ht="41.25" customHeight="1" x14ac:dyDescent="0.2">
      <c r="A195" s="520">
        <v>7371</v>
      </c>
      <c r="B195" s="220" t="s">
        <v>359</v>
      </c>
      <c r="C195" s="254" t="s">
        <v>193</v>
      </c>
      <c r="D195" s="521" t="s">
        <v>665</v>
      </c>
      <c r="E195" s="522">
        <f t="shared" si="27"/>
        <v>14132</v>
      </c>
      <c r="F195" s="226">
        <v>13200</v>
      </c>
      <c r="G195" s="224">
        <v>760</v>
      </c>
      <c r="H195" s="226">
        <v>172</v>
      </c>
      <c r="I195" s="227">
        <v>931</v>
      </c>
      <c r="J195" s="532">
        <v>0</v>
      </c>
      <c r="K195" s="256">
        <v>1000</v>
      </c>
      <c r="L195" s="524">
        <v>17</v>
      </c>
      <c r="M195" s="228">
        <f t="shared" si="26"/>
        <v>1.7000000000000002</v>
      </c>
      <c r="N195" s="526" t="s">
        <v>328</v>
      </c>
      <c r="O195" s="527" t="s">
        <v>459</v>
      </c>
      <c r="P195" s="230" t="s">
        <v>666</v>
      </c>
      <c r="Q195" s="528" t="s">
        <v>470</v>
      </c>
      <c r="R195" s="537" t="s">
        <v>667</v>
      </c>
      <c r="S195" s="529"/>
      <c r="T195" s="529"/>
      <c r="U195" s="529"/>
      <c r="V195" s="529"/>
      <c r="W195" s="529"/>
      <c r="X195" s="529"/>
      <c r="Y195" s="529"/>
      <c r="Z195" s="529"/>
      <c r="AA195" s="529"/>
      <c r="AB195" s="529"/>
      <c r="AC195" s="529"/>
      <c r="AD195" s="529"/>
      <c r="AE195" s="529"/>
      <c r="AF195" s="529"/>
      <c r="AG195" s="529"/>
      <c r="AH195" s="529"/>
      <c r="AI195" s="529"/>
      <c r="AJ195" s="529"/>
      <c r="AK195" s="529"/>
      <c r="AL195" s="529"/>
      <c r="AM195" s="529"/>
      <c r="AN195" s="529"/>
      <c r="AO195" s="529"/>
      <c r="AP195" s="529"/>
      <c r="AQ195" s="529"/>
      <c r="AR195" s="529"/>
      <c r="AS195" s="529"/>
      <c r="AT195" s="529"/>
      <c r="AU195" s="529"/>
      <c r="AV195" s="529"/>
      <c r="AW195" s="529"/>
      <c r="AX195" s="529"/>
      <c r="AY195" s="529"/>
      <c r="AZ195" s="529"/>
      <c r="BA195" s="529"/>
      <c r="BB195" s="529"/>
      <c r="BC195" s="529"/>
      <c r="BD195" s="529"/>
      <c r="BE195" s="529"/>
      <c r="BF195" s="529"/>
      <c r="BG195" s="529"/>
      <c r="BH195" s="529"/>
      <c r="BI195" s="529"/>
      <c r="BJ195" s="529"/>
      <c r="BK195" s="529"/>
      <c r="BL195" s="529"/>
      <c r="BM195" s="529"/>
      <c r="BN195" s="529"/>
      <c r="BO195" s="529"/>
      <c r="BP195" s="529"/>
      <c r="BQ195" s="529"/>
      <c r="BR195" s="529"/>
      <c r="BS195" s="529"/>
      <c r="BT195" s="529"/>
      <c r="BU195" s="529"/>
      <c r="BV195" s="529"/>
      <c r="BW195" s="529"/>
      <c r="BX195" s="529"/>
      <c r="BY195" s="529"/>
      <c r="BZ195" s="529"/>
      <c r="CA195" s="529"/>
      <c r="CB195" s="529"/>
      <c r="CC195" s="529"/>
      <c r="CD195" s="529"/>
      <c r="CE195" s="529"/>
      <c r="CF195" s="529"/>
      <c r="CG195" s="529"/>
      <c r="CH195" s="529"/>
      <c r="CI195" s="529"/>
      <c r="CJ195" s="529"/>
      <c r="CK195" s="529"/>
      <c r="CL195" s="529"/>
      <c r="CM195" s="529"/>
      <c r="CN195" s="529"/>
      <c r="CO195" s="529"/>
      <c r="CP195" s="529"/>
      <c r="CQ195" s="529"/>
      <c r="CR195" s="529"/>
      <c r="CS195" s="529"/>
      <c r="CT195" s="529"/>
      <c r="CU195" s="529"/>
      <c r="CV195" s="529"/>
    </row>
    <row r="196" spans="1:100" s="530" customFormat="1" ht="30.75" customHeight="1" x14ac:dyDescent="0.2">
      <c r="A196" s="517">
        <v>7372</v>
      </c>
      <c r="B196" s="220" t="s">
        <v>94</v>
      </c>
      <c r="C196" s="254" t="s">
        <v>193</v>
      </c>
      <c r="D196" s="521" t="s">
        <v>668</v>
      </c>
      <c r="E196" s="522">
        <f t="shared" si="27"/>
        <v>18410</v>
      </c>
      <c r="F196" s="226">
        <v>16500</v>
      </c>
      <c r="G196" s="224">
        <v>810</v>
      </c>
      <c r="H196" s="226">
        <v>1100</v>
      </c>
      <c r="I196" s="227">
        <v>1004</v>
      </c>
      <c r="J196" s="189">
        <v>0</v>
      </c>
      <c r="K196" s="189">
        <v>500</v>
      </c>
      <c r="L196" s="524">
        <v>0</v>
      </c>
      <c r="M196" s="228">
        <f t="shared" si="26"/>
        <v>0</v>
      </c>
      <c r="N196" s="526" t="s">
        <v>345</v>
      </c>
      <c r="O196" s="527" t="s">
        <v>465</v>
      </c>
      <c r="P196" s="230" t="s">
        <v>669</v>
      </c>
      <c r="Q196" s="528" t="s">
        <v>670</v>
      </c>
      <c r="R196" s="537" t="s">
        <v>671</v>
      </c>
      <c r="S196" s="529"/>
      <c r="T196" s="529"/>
      <c r="U196" s="529"/>
      <c r="V196" s="529"/>
      <c r="W196" s="529"/>
      <c r="X196" s="529"/>
      <c r="Y196" s="529"/>
      <c r="Z196" s="529"/>
      <c r="AA196" s="529"/>
      <c r="AB196" s="529"/>
      <c r="AC196" s="529"/>
      <c r="AD196" s="529"/>
      <c r="AE196" s="529"/>
      <c r="AF196" s="529"/>
      <c r="AG196" s="529"/>
      <c r="AH196" s="529"/>
      <c r="AI196" s="529"/>
      <c r="AJ196" s="529"/>
      <c r="AK196" s="529"/>
      <c r="AL196" s="529"/>
      <c r="AM196" s="529"/>
      <c r="AN196" s="529"/>
      <c r="AO196" s="529"/>
      <c r="AP196" s="529"/>
      <c r="AQ196" s="529"/>
      <c r="AR196" s="529"/>
      <c r="AS196" s="529"/>
      <c r="AT196" s="529"/>
      <c r="AU196" s="529"/>
      <c r="AV196" s="529"/>
      <c r="AW196" s="529"/>
      <c r="AX196" s="529"/>
      <c r="AY196" s="529"/>
      <c r="AZ196" s="529"/>
      <c r="BA196" s="529"/>
      <c r="BB196" s="529"/>
      <c r="BC196" s="529"/>
      <c r="BD196" s="529"/>
      <c r="BE196" s="529"/>
      <c r="BF196" s="529"/>
      <c r="BG196" s="529"/>
      <c r="BH196" s="529"/>
      <c r="BI196" s="529"/>
      <c r="BJ196" s="529"/>
      <c r="BK196" s="529"/>
      <c r="BL196" s="529"/>
      <c r="BM196" s="529"/>
      <c r="BN196" s="529"/>
      <c r="BO196" s="529"/>
      <c r="BP196" s="529"/>
      <c r="BQ196" s="529"/>
      <c r="BR196" s="529"/>
      <c r="BS196" s="529"/>
      <c r="BT196" s="529"/>
      <c r="BU196" s="529"/>
      <c r="BV196" s="529"/>
      <c r="BW196" s="529"/>
      <c r="BX196" s="529"/>
      <c r="BY196" s="529"/>
      <c r="BZ196" s="529"/>
      <c r="CA196" s="529"/>
      <c r="CB196" s="529"/>
      <c r="CC196" s="529"/>
      <c r="CD196" s="529"/>
      <c r="CE196" s="529"/>
      <c r="CF196" s="529"/>
      <c r="CG196" s="529"/>
      <c r="CH196" s="529"/>
      <c r="CI196" s="529"/>
      <c r="CJ196" s="529"/>
      <c r="CK196" s="529"/>
      <c r="CL196" s="529"/>
      <c r="CM196" s="529"/>
      <c r="CN196" s="529"/>
      <c r="CO196" s="529"/>
      <c r="CP196" s="529"/>
      <c r="CQ196" s="529"/>
      <c r="CR196" s="529"/>
      <c r="CS196" s="529"/>
      <c r="CT196" s="529"/>
      <c r="CU196" s="529"/>
      <c r="CV196" s="529"/>
    </row>
    <row r="197" spans="1:100" s="530" customFormat="1" ht="42" customHeight="1" x14ac:dyDescent="0.2">
      <c r="A197" s="520">
        <v>7373</v>
      </c>
      <c r="B197" s="220" t="s">
        <v>282</v>
      </c>
      <c r="C197" s="254" t="s">
        <v>193</v>
      </c>
      <c r="D197" s="521" t="s">
        <v>672</v>
      </c>
      <c r="E197" s="522">
        <f t="shared" si="27"/>
        <v>20693</v>
      </c>
      <c r="F197" s="226">
        <v>19500</v>
      </c>
      <c r="G197" s="224">
        <v>933</v>
      </c>
      <c r="H197" s="226">
        <v>260</v>
      </c>
      <c r="I197" s="227">
        <v>990</v>
      </c>
      <c r="J197" s="532">
        <v>0</v>
      </c>
      <c r="K197" s="256">
        <v>358</v>
      </c>
      <c r="L197" s="524">
        <v>0</v>
      </c>
      <c r="M197" s="228">
        <f t="shared" si="26"/>
        <v>0</v>
      </c>
      <c r="N197" s="526" t="s">
        <v>459</v>
      </c>
      <c r="O197" s="527" t="s">
        <v>460</v>
      </c>
      <c r="P197" s="230" t="s">
        <v>673</v>
      </c>
      <c r="Q197" s="528" t="s">
        <v>674</v>
      </c>
      <c r="R197" s="537" t="s">
        <v>675</v>
      </c>
      <c r="S197" s="529"/>
      <c r="T197" s="529"/>
      <c r="U197" s="529"/>
      <c r="V197" s="529"/>
      <c r="W197" s="529"/>
      <c r="X197" s="529"/>
      <c r="Y197" s="529"/>
      <c r="Z197" s="529"/>
      <c r="AA197" s="529"/>
      <c r="AB197" s="529"/>
      <c r="AC197" s="529"/>
      <c r="AD197" s="529"/>
      <c r="AE197" s="529"/>
      <c r="AF197" s="529"/>
      <c r="AG197" s="529"/>
      <c r="AH197" s="529"/>
      <c r="AI197" s="529"/>
      <c r="AJ197" s="529"/>
      <c r="AK197" s="529"/>
      <c r="AL197" s="529"/>
      <c r="AM197" s="529"/>
      <c r="AN197" s="529"/>
      <c r="AO197" s="529"/>
      <c r="AP197" s="529"/>
      <c r="AQ197" s="529"/>
      <c r="AR197" s="529"/>
      <c r="AS197" s="529"/>
      <c r="AT197" s="529"/>
      <c r="AU197" s="529"/>
      <c r="AV197" s="529"/>
      <c r="AW197" s="529"/>
      <c r="AX197" s="529"/>
      <c r="AY197" s="529"/>
      <c r="AZ197" s="529"/>
      <c r="BA197" s="529"/>
      <c r="BB197" s="529"/>
      <c r="BC197" s="529"/>
      <c r="BD197" s="529"/>
      <c r="BE197" s="529"/>
      <c r="BF197" s="529"/>
      <c r="BG197" s="529"/>
      <c r="BH197" s="529"/>
      <c r="BI197" s="529"/>
      <c r="BJ197" s="529"/>
      <c r="BK197" s="529"/>
      <c r="BL197" s="529"/>
      <c r="BM197" s="529"/>
      <c r="BN197" s="529"/>
      <c r="BO197" s="529"/>
      <c r="BP197" s="529"/>
      <c r="BQ197" s="529"/>
      <c r="BR197" s="529"/>
      <c r="BS197" s="529"/>
      <c r="BT197" s="529"/>
      <c r="BU197" s="529"/>
      <c r="BV197" s="529"/>
      <c r="BW197" s="529"/>
      <c r="BX197" s="529"/>
      <c r="BY197" s="529"/>
      <c r="BZ197" s="529"/>
      <c r="CA197" s="529"/>
      <c r="CB197" s="529"/>
      <c r="CC197" s="529"/>
      <c r="CD197" s="529"/>
      <c r="CE197" s="529"/>
      <c r="CF197" s="529"/>
      <c r="CG197" s="529"/>
      <c r="CH197" s="529"/>
      <c r="CI197" s="529"/>
      <c r="CJ197" s="529"/>
      <c r="CK197" s="529"/>
      <c r="CL197" s="529"/>
      <c r="CM197" s="529"/>
      <c r="CN197" s="529"/>
      <c r="CO197" s="529"/>
      <c r="CP197" s="529"/>
      <c r="CQ197" s="529"/>
      <c r="CR197" s="529"/>
      <c r="CS197" s="529"/>
      <c r="CT197" s="529"/>
      <c r="CU197" s="529"/>
      <c r="CV197" s="529"/>
    </row>
    <row r="198" spans="1:100" s="538" customFormat="1" ht="34.5" customHeight="1" x14ac:dyDescent="0.2">
      <c r="A198" s="531">
        <v>7375</v>
      </c>
      <c r="B198" s="253" t="s">
        <v>282</v>
      </c>
      <c r="C198" s="254" t="s">
        <v>167</v>
      </c>
      <c r="D198" s="618" t="s">
        <v>676</v>
      </c>
      <c r="E198" s="390">
        <f t="shared" si="27"/>
        <v>12754</v>
      </c>
      <c r="F198" s="258">
        <v>12127</v>
      </c>
      <c r="G198" s="256">
        <v>424</v>
      </c>
      <c r="H198" s="258">
        <v>203</v>
      </c>
      <c r="I198" s="259">
        <v>627</v>
      </c>
      <c r="J198" s="189">
        <v>3300</v>
      </c>
      <c r="K198" s="189">
        <v>3300</v>
      </c>
      <c r="L198" s="533">
        <v>42</v>
      </c>
      <c r="M198" s="260">
        <f t="shared" si="26"/>
        <v>1.2727272727272727</v>
      </c>
      <c r="N198" s="534" t="s">
        <v>89</v>
      </c>
      <c r="O198" s="535" t="s">
        <v>216</v>
      </c>
      <c r="P198" s="262" t="s">
        <v>518</v>
      </c>
      <c r="Q198" s="536"/>
      <c r="R198" s="619" t="s">
        <v>677</v>
      </c>
      <c r="S198" s="529"/>
      <c r="T198" s="529"/>
      <c r="U198" s="529"/>
      <c r="V198" s="529"/>
      <c r="W198" s="529"/>
      <c r="X198" s="529"/>
      <c r="Y198" s="529"/>
      <c r="Z198" s="529"/>
      <c r="AA198" s="529"/>
      <c r="AB198" s="529"/>
      <c r="AC198" s="529"/>
      <c r="AD198" s="529"/>
      <c r="AE198" s="529"/>
      <c r="AF198" s="529"/>
      <c r="AG198" s="529"/>
      <c r="AH198" s="529"/>
      <c r="AI198" s="529"/>
      <c r="AJ198" s="529"/>
      <c r="AK198" s="529"/>
      <c r="AL198" s="529"/>
      <c r="AM198" s="529"/>
      <c r="AN198" s="529"/>
      <c r="AO198" s="529"/>
      <c r="AP198" s="529"/>
      <c r="AQ198" s="529"/>
      <c r="AR198" s="529"/>
      <c r="AS198" s="529"/>
      <c r="AT198" s="529"/>
      <c r="AU198" s="529"/>
      <c r="AV198" s="529"/>
      <c r="AW198" s="529"/>
      <c r="AX198" s="529"/>
      <c r="AY198" s="529"/>
      <c r="AZ198" s="529"/>
      <c r="BA198" s="529"/>
      <c r="BB198" s="529"/>
      <c r="BC198" s="529"/>
      <c r="BD198" s="529"/>
      <c r="BE198" s="529"/>
      <c r="BF198" s="529"/>
      <c r="BG198" s="529"/>
      <c r="BH198" s="529"/>
      <c r="BI198" s="529"/>
      <c r="BJ198" s="529"/>
      <c r="BK198" s="529"/>
      <c r="BL198" s="529"/>
      <c r="BM198" s="529"/>
      <c r="BN198" s="529"/>
      <c r="BO198" s="529"/>
      <c r="BP198" s="529"/>
      <c r="BQ198" s="529"/>
      <c r="BR198" s="529"/>
      <c r="BS198" s="529"/>
      <c r="BT198" s="529"/>
      <c r="BU198" s="529"/>
      <c r="BV198" s="529"/>
      <c r="BW198" s="529"/>
      <c r="BX198" s="529"/>
      <c r="BY198" s="529"/>
      <c r="BZ198" s="529"/>
      <c r="CA198" s="529"/>
      <c r="CB198" s="529"/>
      <c r="CC198" s="529"/>
      <c r="CD198" s="529"/>
      <c r="CE198" s="529"/>
      <c r="CF198" s="529"/>
      <c r="CG198" s="529"/>
      <c r="CH198" s="529"/>
      <c r="CI198" s="529"/>
      <c r="CJ198" s="529"/>
      <c r="CK198" s="529"/>
      <c r="CL198" s="529"/>
      <c r="CM198" s="529"/>
      <c r="CN198" s="529"/>
      <c r="CO198" s="529"/>
      <c r="CP198" s="529"/>
      <c r="CQ198" s="529"/>
      <c r="CR198" s="529"/>
      <c r="CS198" s="529"/>
      <c r="CT198" s="529"/>
      <c r="CU198" s="529"/>
      <c r="CV198" s="529"/>
    </row>
    <row r="199" spans="1:100" s="530" customFormat="1" ht="42" customHeight="1" x14ac:dyDescent="0.2">
      <c r="A199" s="520">
        <v>7381</v>
      </c>
      <c r="B199" s="274" t="s">
        <v>222</v>
      </c>
      <c r="C199" s="165" t="s">
        <v>373</v>
      </c>
      <c r="D199" s="617" t="s">
        <v>440</v>
      </c>
      <c r="E199" s="187">
        <f t="shared" si="27"/>
        <v>36850</v>
      </c>
      <c r="F199" s="169">
        <v>33000</v>
      </c>
      <c r="G199" s="168">
        <v>1600</v>
      </c>
      <c r="H199" s="169">
        <v>2250</v>
      </c>
      <c r="I199" s="170">
        <v>1760</v>
      </c>
      <c r="J199" s="1016">
        <v>0</v>
      </c>
      <c r="K199" s="569">
        <v>700</v>
      </c>
      <c r="L199" s="524">
        <v>0</v>
      </c>
      <c r="M199" s="228">
        <f t="shared" si="26"/>
        <v>0</v>
      </c>
      <c r="N199" s="526"/>
      <c r="O199" s="527"/>
      <c r="P199" s="230"/>
      <c r="Q199" s="528"/>
      <c r="R199" s="537" t="s">
        <v>678</v>
      </c>
      <c r="S199" s="529"/>
      <c r="T199" s="529"/>
      <c r="U199" s="529"/>
      <c r="V199" s="529"/>
      <c r="W199" s="529"/>
      <c r="X199" s="529"/>
      <c r="Y199" s="529"/>
      <c r="Z199" s="529"/>
      <c r="AA199" s="529"/>
      <c r="AB199" s="529"/>
      <c r="AC199" s="529"/>
      <c r="AD199" s="529"/>
      <c r="AE199" s="529"/>
      <c r="AF199" s="529"/>
      <c r="AG199" s="529"/>
      <c r="AH199" s="529"/>
      <c r="AI199" s="529"/>
      <c r="AJ199" s="529"/>
      <c r="AK199" s="529"/>
      <c r="AL199" s="529"/>
      <c r="AM199" s="529"/>
      <c r="AN199" s="529"/>
      <c r="AO199" s="529"/>
      <c r="AP199" s="529"/>
      <c r="AQ199" s="529"/>
      <c r="AR199" s="529"/>
      <c r="AS199" s="529"/>
      <c r="AT199" s="529"/>
      <c r="AU199" s="529"/>
      <c r="AV199" s="529"/>
      <c r="AW199" s="529"/>
      <c r="AX199" s="529"/>
      <c r="AY199" s="529"/>
      <c r="AZ199" s="529"/>
      <c r="BA199" s="529"/>
      <c r="BB199" s="529"/>
      <c r="BC199" s="529"/>
      <c r="BD199" s="529"/>
      <c r="BE199" s="529"/>
      <c r="BF199" s="529"/>
      <c r="BG199" s="529"/>
      <c r="BH199" s="529"/>
      <c r="BI199" s="529"/>
      <c r="BJ199" s="529"/>
      <c r="BK199" s="529"/>
      <c r="BL199" s="529"/>
      <c r="BM199" s="529"/>
      <c r="BN199" s="529"/>
      <c r="BO199" s="529"/>
      <c r="BP199" s="529"/>
      <c r="BQ199" s="529"/>
      <c r="BR199" s="529"/>
      <c r="BS199" s="529"/>
      <c r="BT199" s="529"/>
      <c r="BU199" s="529"/>
      <c r="BV199" s="529"/>
      <c r="BW199" s="529"/>
      <c r="BX199" s="529"/>
      <c r="BY199" s="529"/>
      <c r="BZ199" s="529"/>
      <c r="CA199" s="529"/>
      <c r="CB199" s="529"/>
      <c r="CC199" s="529"/>
      <c r="CD199" s="529"/>
      <c r="CE199" s="529"/>
      <c r="CF199" s="529"/>
      <c r="CG199" s="529"/>
      <c r="CH199" s="529"/>
      <c r="CI199" s="529"/>
      <c r="CJ199" s="529"/>
      <c r="CK199" s="529"/>
      <c r="CL199" s="529"/>
      <c r="CM199" s="529"/>
      <c r="CN199" s="529"/>
      <c r="CO199" s="529"/>
      <c r="CP199" s="529"/>
      <c r="CQ199" s="529"/>
      <c r="CR199" s="529"/>
      <c r="CS199" s="529"/>
      <c r="CT199" s="529"/>
      <c r="CU199" s="529"/>
      <c r="CV199" s="529"/>
    </row>
    <row r="200" spans="1:100" s="530" customFormat="1" ht="42" customHeight="1" x14ac:dyDescent="0.2">
      <c r="A200" s="520">
        <v>7382</v>
      </c>
      <c r="B200" s="220" t="s">
        <v>222</v>
      </c>
      <c r="C200" s="221" t="s">
        <v>373</v>
      </c>
      <c r="D200" s="620" t="s">
        <v>442</v>
      </c>
      <c r="E200" s="522">
        <f t="shared" si="27"/>
        <v>24800</v>
      </c>
      <c r="F200" s="226">
        <v>22000</v>
      </c>
      <c r="G200" s="224">
        <v>1100</v>
      </c>
      <c r="H200" s="226">
        <v>1700</v>
      </c>
      <c r="I200" s="227">
        <v>1412</v>
      </c>
      <c r="J200" s="523">
        <v>0</v>
      </c>
      <c r="K200" s="224">
        <v>500</v>
      </c>
      <c r="L200" s="524">
        <v>0</v>
      </c>
      <c r="M200" s="228">
        <f t="shared" si="26"/>
        <v>0</v>
      </c>
      <c r="N200" s="526"/>
      <c r="O200" s="527"/>
      <c r="P200" s="230"/>
      <c r="Q200" s="528"/>
      <c r="R200" s="537" t="s">
        <v>678</v>
      </c>
      <c r="S200" s="529"/>
      <c r="T200" s="529"/>
      <c r="U200" s="529"/>
      <c r="V200" s="529"/>
      <c r="W200" s="529"/>
      <c r="X200" s="529"/>
      <c r="Y200" s="529"/>
      <c r="Z200" s="529"/>
      <c r="AA200" s="529"/>
      <c r="AB200" s="529"/>
      <c r="AC200" s="529"/>
      <c r="AD200" s="529"/>
      <c r="AE200" s="529"/>
      <c r="AF200" s="529"/>
      <c r="AG200" s="529"/>
      <c r="AH200" s="529"/>
      <c r="AI200" s="529"/>
      <c r="AJ200" s="529"/>
      <c r="AK200" s="529"/>
      <c r="AL200" s="529"/>
      <c r="AM200" s="529"/>
      <c r="AN200" s="529"/>
      <c r="AO200" s="529"/>
      <c r="AP200" s="529"/>
      <c r="AQ200" s="529"/>
      <c r="AR200" s="529"/>
      <c r="AS200" s="529"/>
      <c r="AT200" s="529"/>
      <c r="AU200" s="529"/>
      <c r="AV200" s="529"/>
      <c r="AW200" s="529"/>
      <c r="AX200" s="529"/>
      <c r="AY200" s="529"/>
      <c r="AZ200" s="529"/>
      <c r="BA200" s="529"/>
      <c r="BB200" s="529"/>
      <c r="BC200" s="529"/>
      <c r="BD200" s="529"/>
      <c r="BE200" s="529"/>
      <c r="BF200" s="529"/>
      <c r="BG200" s="529"/>
      <c r="BH200" s="529"/>
      <c r="BI200" s="529"/>
      <c r="BJ200" s="529"/>
      <c r="BK200" s="529"/>
      <c r="BL200" s="529"/>
      <c r="BM200" s="529"/>
      <c r="BN200" s="529"/>
      <c r="BO200" s="529"/>
      <c r="BP200" s="529"/>
      <c r="BQ200" s="529"/>
      <c r="BR200" s="529"/>
      <c r="BS200" s="529"/>
      <c r="BT200" s="529"/>
      <c r="BU200" s="529"/>
      <c r="BV200" s="529"/>
      <c r="BW200" s="529"/>
      <c r="BX200" s="529"/>
      <c r="BY200" s="529"/>
      <c r="BZ200" s="529"/>
      <c r="CA200" s="529"/>
      <c r="CB200" s="529"/>
      <c r="CC200" s="529"/>
      <c r="CD200" s="529"/>
      <c r="CE200" s="529"/>
      <c r="CF200" s="529"/>
      <c r="CG200" s="529"/>
      <c r="CH200" s="529"/>
      <c r="CI200" s="529"/>
      <c r="CJ200" s="529"/>
      <c r="CK200" s="529"/>
      <c r="CL200" s="529"/>
      <c r="CM200" s="529"/>
      <c r="CN200" s="529"/>
      <c r="CO200" s="529"/>
      <c r="CP200" s="529"/>
      <c r="CQ200" s="529"/>
      <c r="CR200" s="529"/>
      <c r="CS200" s="529"/>
      <c r="CT200" s="529"/>
      <c r="CU200" s="529"/>
      <c r="CV200" s="529"/>
    </row>
    <row r="201" spans="1:100" s="516" customFormat="1" ht="20.25" customHeight="1" thickBot="1" x14ac:dyDescent="0.25">
      <c r="A201" s="1158">
        <v>7384</v>
      </c>
      <c r="B201" s="1102" t="s">
        <v>94</v>
      </c>
      <c r="C201" s="677" t="s">
        <v>193</v>
      </c>
      <c r="D201" s="1159" t="s">
        <v>679</v>
      </c>
      <c r="E201" s="679">
        <f t="shared" si="27"/>
        <v>1411</v>
      </c>
      <c r="F201" s="1106">
        <v>1000</v>
      </c>
      <c r="G201" s="1160">
        <v>211</v>
      </c>
      <c r="H201" s="1106">
        <v>200</v>
      </c>
      <c r="I201" s="1107">
        <v>211</v>
      </c>
      <c r="J201" s="1161">
        <v>0</v>
      </c>
      <c r="K201" s="1160">
        <v>150</v>
      </c>
      <c r="L201" s="333">
        <v>0</v>
      </c>
      <c r="M201" s="1109">
        <f t="shared" si="26"/>
        <v>0</v>
      </c>
      <c r="N201" s="1156" t="s">
        <v>262</v>
      </c>
      <c r="O201" s="1149" t="s">
        <v>263</v>
      </c>
      <c r="P201" s="687" t="s">
        <v>680</v>
      </c>
      <c r="Q201" s="1150" t="s">
        <v>401</v>
      </c>
      <c r="R201" s="690" t="s">
        <v>681</v>
      </c>
      <c r="S201" s="515"/>
      <c r="T201" s="515"/>
      <c r="U201" s="515"/>
      <c r="V201" s="515"/>
      <c r="W201" s="515"/>
      <c r="X201" s="515"/>
      <c r="Y201" s="515"/>
      <c r="Z201" s="515"/>
      <c r="AA201" s="515"/>
      <c r="AB201" s="515"/>
      <c r="AC201" s="515"/>
      <c r="AD201" s="515"/>
      <c r="AE201" s="515"/>
      <c r="AF201" s="515"/>
      <c r="AG201" s="515"/>
      <c r="AH201" s="515"/>
      <c r="AI201" s="515"/>
      <c r="AJ201" s="515"/>
      <c r="AK201" s="515"/>
      <c r="AL201" s="515"/>
      <c r="AM201" s="515"/>
      <c r="AN201" s="515"/>
      <c r="AO201" s="515"/>
      <c r="AP201" s="515"/>
      <c r="AQ201" s="515"/>
      <c r="AR201" s="515"/>
      <c r="AS201" s="515"/>
      <c r="AT201" s="515"/>
      <c r="AU201" s="515"/>
      <c r="AV201" s="515"/>
      <c r="AW201" s="515"/>
      <c r="AX201" s="515"/>
      <c r="AY201" s="515"/>
      <c r="AZ201" s="515"/>
      <c r="BA201" s="515"/>
      <c r="BB201" s="515"/>
      <c r="BC201" s="515"/>
      <c r="BD201" s="515"/>
      <c r="BE201" s="515"/>
      <c r="BF201" s="515"/>
      <c r="BG201" s="515"/>
      <c r="BH201" s="515"/>
      <c r="BI201" s="515"/>
      <c r="BJ201" s="515"/>
      <c r="BK201" s="515"/>
      <c r="BL201" s="515"/>
      <c r="BM201" s="515"/>
      <c r="BN201" s="515"/>
      <c r="BO201" s="515"/>
      <c r="BP201" s="515"/>
      <c r="BQ201" s="515"/>
      <c r="BR201" s="515"/>
      <c r="BS201" s="515"/>
      <c r="BT201" s="515"/>
      <c r="BU201" s="515"/>
      <c r="BV201" s="515"/>
      <c r="BW201" s="515"/>
      <c r="BX201" s="515"/>
      <c r="BY201" s="515"/>
      <c r="BZ201" s="515"/>
      <c r="CA201" s="515"/>
      <c r="CB201" s="515"/>
      <c r="CC201" s="515"/>
      <c r="CD201" s="515"/>
      <c r="CE201" s="515"/>
      <c r="CF201" s="515"/>
      <c r="CG201" s="515"/>
      <c r="CH201" s="515"/>
      <c r="CI201" s="515"/>
      <c r="CJ201" s="515"/>
      <c r="CK201" s="515"/>
      <c r="CL201" s="515"/>
      <c r="CM201" s="515"/>
      <c r="CN201" s="515"/>
      <c r="CO201" s="515"/>
      <c r="CP201" s="515"/>
      <c r="CQ201" s="515"/>
      <c r="CR201" s="515"/>
      <c r="CS201" s="515"/>
      <c r="CT201" s="515"/>
      <c r="CU201" s="515"/>
      <c r="CV201" s="515"/>
    </row>
    <row r="202" spans="1:100" s="530" customFormat="1" ht="20.25" customHeight="1" x14ac:dyDescent="0.2">
      <c r="A202" s="520">
        <v>7387</v>
      </c>
      <c r="B202" s="220" t="s">
        <v>102</v>
      </c>
      <c r="C202" s="221" t="s">
        <v>364</v>
      </c>
      <c r="D202" s="1157" t="s">
        <v>682</v>
      </c>
      <c r="E202" s="522">
        <f t="shared" si="27"/>
        <v>7350</v>
      </c>
      <c r="F202" s="226">
        <v>7000</v>
      </c>
      <c r="G202" s="224">
        <v>350</v>
      </c>
      <c r="H202" s="226">
        <v>0</v>
      </c>
      <c r="I202" s="227">
        <v>7350</v>
      </c>
      <c r="J202" s="523">
        <v>0</v>
      </c>
      <c r="K202" s="224">
        <v>550</v>
      </c>
      <c r="L202" s="524">
        <v>0</v>
      </c>
      <c r="M202" s="228">
        <f t="shared" si="26"/>
        <v>0</v>
      </c>
      <c r="N202" s="526"/>
      <c r="O202" s="527"/>
      <c r="P202" s="230" t="s">
        <v>683</v>
      </c>
      <c r="Q202" s="528"/>
      <c r="R202" s="537" t="s">
        <v>411</v>
      </c>
      <c r="S202" s="529"/>
      <c r="T202" s="529"/>
      <c r="U202" s="529"/>
      <c r="V202" s="529"/>
      <c r="W202" s="529"/>
      <c r="X202" s="529"/>
      <c r="Y202" s="529"/>
      <c r="Z202" s="529"/>
      <c r="AA202" s="529"/>
      <c r="AB202" s="529"/>
      <c r="AC202" s="529"/>
      <c r="AD202" s="529"/>
      <c r="AE202" s="529"/>
      <c r="AF202" s="529"/>
      <c r="AG202" s="529"/>
      <c r="AH202" s="529"/>
      <c r="AI202" s="529"/>
      <c r="AJ202" s="529"/>
      <c r="AK202" s="529"/>
      <c r="AL202" s="529"/>
      <c r="AM202" s="529"/>
      <c r="AN202" s="529"/>
      <c r="AO202" s="529"/>
      <c r="AP202" s="529"/>
      <c r="AQ202" s="529"/>
      <c r="AR202" s="529"/>
      <c r="AS202" s="529"/>
      <c r="AT202" s="529"/>
      <c r="AU202" s="529"/>
      <c r="AV202" s="529"/>
      <c r="AW202" s="529"/>
      <c r="AX202" s="529"/>
      <c r="AY202" s="529"/>
      <c r="AZ202" s="529"/>
      <c r="BA202" s="529"/>
      <c r="BB202" s="529"/>
      <c r="BC202" s="529"/>
      <c r="BD202" s="529"/>
      <c r="BE202" s="529"/>
      <c r="BF202" s="529"/>
      <c r="BG202" s="529"/>
      <c r="BH202" s="529"/>
      <c r="BI202" s="529"/>
      <c r="BJ202" s="529"/>
      <c r="BK202" s="529"/>
      <c r="BL202" s="529"/>
      <c r="BM202" s="529"/>
      <c r="BN202" s="529"/>
      <c r="BO202" s="529"/>
      <c r="BP202" s="529"/>
      <c r="BQ202" s="529"/>
      <c r="BR202" s="529"/>
      <c r="BS202" s="529"/>
      <c r="BT202" s="529"/>
      <c r="BU202" s="529"/>
      <c r="BV202" s="529"/>
      <c r="BW202" s="529"/>
      <c r="BX202" s="529"/>
      <c r="BY202" s="529"/>
      <c r="BZ202" s="529"/>
      <c r="CA202" s="529"/>
      <c r="CB202" s="529"/>
      <c r="CC202" s="529"/>
      <c r="CD202" s="529"/>
      <c r="CE202" s="529"/>
      <c r="CF202" s="529"/>
      <c r="CG202" s="529"/>
      <c r="CH202" s="529"/>
      <c r="CI202" s="529"/>
      <c r="CJ202" s="529"/>
      <c r="CK202" s="529"/>
      <c r="CL202" s="529"/>
      <c r="CM202" s="529"/>
      <c r="CN202" s="529"/>
      <c r="CO202" s="529"/>
      <c r="CP202" s="529"/>
      <c r="CQ202" s="529"/>
      <c r="CR202" s="529"/>
      <c r="CS202" s="529"/>
      <c r="CT202" s="529"/>
      <c r="CU202" s="529"/>
      <c r="CV202" s="529"/>
    </row>
    <row r="203" spans="1:100" s="530" customFormat="1" ht="69" customHeight="1" x14ac:dyDescent="0.2">
      <c r="A203" s="520">
        <v>7395</v>
      </c>
      <c r="B203" s="220" t="s">
        <v>235</v>
      </c>
      <c r="C203" s="221" t="s">
        <v>373</v>
      </c>
      <c r="D203" s="611" t="s">
        <v>684</v>
      </c>
      <c r="E203" s="522">
        <f t="shared" si="27"/>
        <v>122800</v>
      </c>
      <c r="F203" s="226">
        <v>116400</v>
      </c>
      <c r="G203" s="224">
        <v>4800</v>
      </c>
      <c r="H203" s="226">
        <v>1600</v>
      </c>
      <c r="I203" s="227">
        <v>4577</v>
      </c>
      <c r="J203" s="523">
        <v>0</v>
      </c>
      <c r="K203" s="256">
        <v>1000</v>
      </c>
      <c r="L203" s="524">
        <v>0</v>
      </c>
      <c r="M203" s="228">
        <f t="shared" si="26"/>
        <v>0</v>
      </c>
      <c r="N203" s="526"/>
      <c r="O203" s="527"/>
      <c r="P203" s="230"/>
      <c r="Q203" s="528"/>
      <c r="R203" s="1175" t="s">
        <v>453</v>
      </c>
      <c r="S203" s="529"/>
      <c r="T203" s="529"/>
      <c r="U203" s="529"/>
      <c r="V203" s="529"/>
      <c r="W203" s="529"/>
      <c r="X203" s="529"/>
      <c r="Y203" s="529"/>
      <c r="Z203" s="529"/>
      <c r="AA203" s="529"/>
      <c r="AB203" s="529"/>
      <c r="AC203" s="529"/>
      <c r="AD203" s="529"/>
      <c r="AE203" s="529"/>
      <c r="AF203" s="529"/>
      <c r="AG203" s="529"/>
      <c r="AH203" s="529"/>
      <c r="AI203" s="529"/>
      <c r="AJ203" s="529"/>
      <c r="AK203" s="529"/>
      <c r="AL203" s="529"/>
      <c r="AM203" s="529"/>
      <c r="AN203" s="529"/>
      <c r="AO203" s="529"/>
      <c r="AP203" s="529"/>
      <c r="AQ203" s="529"/>
      <c r="AR203" s="529"/>
      <c r="AS203" s="529"/>
      <c r="AT203" s="529"/>
      <c r="AU203" s="529"/>
      <c r="AV203" s="529"/>
      <c r="AW203" s="529"/>
      <c r="AX203" s="529"/>
      <c r="AY203" s="529"/>
      <c r="AZ203" s="529"/>
      <c r="BA203" s="529"/>
      <c r="BB203" s="529"/>
      <c r="BC203" s="529"/>
      <c r="BD203" s="529"/>
      <c r="BE203" s="529"/>
      <c r="BF203" s="529"/>
      <c r="BG203" s="529"/>
      <c r="BH203" s="529"/>
      <c r="BI203" s="529"/>
      <c r="BJ203" s="529"/>
      <c r="BK203" s="529"/>
      <c r="BL203" s="529"/>
      <c r="BM203" s="529"/>
      <c r="BN203" s="529"/>
      <c r="BO203" s="529"/>
      <c r="BP203" s="529"/>
      <c r="BQ203" s="529"/>
      <c r="BR203" s="529"/>
      <c r="BS203" s="529"/>
      <c r="BT203" s="529"/>
      <c r="BU203" s="529"/>
      <c r="BV203" s="529"/>
      <c r="BW203" s="529"/>
      <c r="BX203" s="529"/>
      <c r="BY203" s="529"/>
      <c r="BZ203" s="529"/>
      <c r="CA203" s="529"/>
      <c r="CB203" s="529"/>
      <c r="CC203" s="529"/>
      <c r="CD203" s="529"/>
      <c r="CE203" s="529"/>
      <c r="CF203" s="529"/>
      <c r="CG203" s="529"/>
      <c r="CH203" s="529"/>
      <c r="CI203" s="529"/>
      <c r="CJ203" s="529"/>
      <c r="CK203" s="529"/>
      <c r="CL203" s="529"/>
      <c r="CM203" s="529"/>
      <c r="CN203" s="529"/>
      <c r="CO203" s="529"/>
      <c r="CP203" s="529"/>
      <c r="CQ203" s="529"/>
      <c r="CR203" s="529"/>
      <c r="CS203" s="529"/>
      <c r="CT203" s="529"/>
      <c r="CU203" s="529"/>
      <c r="CV203" s="529"/>
    </row>
    <row r="204" spans="1:100" s="538" customFormat="1" ht="48" customHeight="1" x14ac:dyDescent="0.2">
      <c r="A204" s="531">
        <v>7396</v>
      </c>
      <c r="B204" s="253" t="s">
        <v>228</v>
      </c>
      <c r="C204" s="254" t="s">
        <v>373</v>
      </c>
      <c r="D204" s="521" t="s">
        <v>685</v>
      </c>
      <c r="E204" s="223">
        <f t="shared" si="27"/>
        <v>6000</v>
      </c>
      <c r="F204" s="258">
        <v>4500</v>
      </c>
      <c r="G204" s="256">
        <v>900</v>
      </c>
      <c r="H204" s="258">
        <v>600</v>
      </c>
      <c r="I204" s="259">
        <v>927</v>
      </c>
      <c r="J204" s="532">
        <v>0</v>
      </c>
      <c r="K204" s="256">
        <v>750</v>
      </c>
      <c r="L204" s="533">
        <v>416</v>
      </c>
      <c r="M204" s="260">
        <f t="shared" si="26"/>
        <v>55.466666666666661</v>
      </c>
      <c r="N204" s="534"/>
      <c r="O204" s="535"/>
      <c r="P204" s="262"/>
      <c r="Q204" s="536"/>
      <c r="R204" s="537" t="s">
        <v>455</v>
      </c>
      <c r="S204" s="529"/>
      <c r="T204" s="529"/>
      <c r="U204" s="529"/>
      <c r="V204" s="529"/>
      <c r="W204" s="529"/>
      <c r="X204" s="529"/>
      <c r="Y204" s="529"/>
      <c r="Z204" s="529"/>
      <c r="AA204" s="529"/>
      <c r="AB204" s="529"/>
      <c r="AC204" s="529"/>
      <c r="AD204" s="529"/>
      <c r="AE204" s="529"/>
      <c r="AF204" s="529"/>
      <c r="AG204" s="529"/>
      <c r="AH204" s="529"/>
      <c r="AI204" s="529"/>
      <c r="AJ204" s="529"/>
      <c r="AK204" s="529"/>
      <c r="AL204" s="529"/>
      <c r="AM204" s="529"/>
      <c r="AN204" s="529"/>
      <c r="AO204" s="529"/>
      <c r="AP204" s="529"/>
      <c r="AQ204" s="529"/>
      <c r="AR204" s="529"/>
      <c r="AS204" s="529"/>
      <c r="AT204" s="529"/>
      <c r="AU204" s="529"/>
      <c r="AV204" s="529"/>
      <c r="AW204" s="529"/>
      <c r="AX204" s="529"/>
      <c r="AY204" s="529"/>
      <c r="AZ204" s="529"/>
      <c r="BA204" s="529"/>
      <c r="BB204" s="529"/>
      <c r="BC204" s="529"/>
      <c r="BD204" s="529"/>
      <c r="BE204" s="529"/>
      <c r="BF204" s="529"/>
      <c r="BG204" s="529"/>
      <c r="BH204" s="529"/>
      <c r="BI204" s="529"/>
      <c r="BJ204" s="529"/>
      <c r="BK204" s="529"/>
      <c r="BL204" s="529"/>
      <c r="BM204" s="529"/>
      <c r="BN204" s="529"/>
      <c r="BO204" s="529"/>
      <c r="BP204" s="529"/>
      <c r="BQ204" s="529"/>
      <c r="BR204" s="529"/>
      <c r="BS204" s="529"/>
      <c r="BT204" s="529"/>
      <c r="BU204" s="529"/>
      <c r="BV204" s="529"/>
      <c r="BW204" s="529"/>
      <c r="BX204" s="529"/>
      <c r="BY204" s="529"/>
      <c r="BZ204" s="529"/>
      <c r="CA204" s="529"/>
      <c r="CB204" s="529"/>
      <c r="CC204" s="529"/>
      <c r="CD204" s="529"/>
      <c r="CE204" s="529"/>
      <c r="CF204" s="529"/>
      <c r="CG204" s="529"/>
      <c r="CH204" s="529"/>
      <c r="CI204" s="529"/>
      <c r="CJ204" s="529"/>
      <c r="CK204" s="529"/>
      <c r="CL204" s="529"/>
      <c r="CM204" s="529"/>
      <c r="CN204" s="529"/>
      <c r="CO204" s="529"/>
      <c r="CP204" s="529"/>
      <c r="CQ204" s="529"/>
      <c r="CR204" s="529"/>
      <c r="CS204" s="529"/>
      <c r="CT204" s="529"/>
      <c r="CU204" s="529"/>
      <c r="CV204" s="529"/>
    </row>
    <row r="205" spans="1:100" s="530" customFormat="1" ht="48" customHeight="1" x14ac:dyDescent="0.2">
      <c r="A205" s="520">
        <v>7397</v>
      </c>
      <c r="B205" s="220" t="s">
        <v>222</v>
      </c>
      <c r="C205" s="221" t="s">
        <v>373</v>
      </c>
      <c r="D205" s="611" t="s">
        <v>456</v>
      </c>
      <c r="E205" s="223">
        <f t="shared" si="27"/>
        <v>22100</v>
      </c>
      <c r="F205" s="226">
        <v>19500</v>
      </c>
      <c r="G205" s="224">
        <v>1400</v>
      </c>
      <c r="H205" s="226">
        <v>1200</v>
      </c>
      <c r="I205" s="227">
        <v>1137</v>
      </c>
      <c r="J205" s="523">
        <v>0</v>
      </c>
      <c r="K205" s="224">
        <v>1200</v>
      </c>
      <c r="L205" s="524">
        <v>68</v>
      </c>
      <c r="M205" s="228">
        <f t="shared" si="26"/>
        <v>5.6666666666666661</v>
      </c>
      <c r="N205" s="526"/>
      <c r="O205" s="527"/>
      <c r="P205" s="230"/>
      <c r="Q205" s="528"/>
      <c r="R205" s="537" t="s">
        <v>457</v>
      </c>
      <c r="S205" s="529"/>
      <c r="T205" s="529"/>
      <c r="U205" s="529"/>
      <c r="V205" s="529"/>
      <c r="W205" s="529"/>
      <c r="X205" s="529"/>
      <c r="Y205" s="529"/>
      <c r="Z205" s="529"/>
      <c r="AA205" s="529"/>
      <c r="AB205" s="529"/>
      <c r="AC205" s="529"/>
      <c r="AD205" s="529"/>
      <c r="AE205" s="529"/>
      <c r="AF205" s="529"/>
      <c r="AG205" s="529"/>
      <c r="AH205" s="529"/>
      <c r="AI205" s="529"/>
      <c r="AJ205" s="529"/>
      <c r="AK205" s="529"/>
      <c r="AL205" s="529"/>
      <c r="AM205" s="529"/>
      <c r="AN205" s="529"/>
      <c r="AO205" s="529"/>
      <c r="AP205" s="529"/>
      <c r="AQ205" s="529"/>
      <c r="AR205" s="529"/>
      <c r="AS205" s="529"/>
      <c r="AT205" s="529"/>
      <c r="AU205" s="529"/>
      <c r="AV205" s="529"/>
      <c r="AW205" s="529"/>
      <c r="AX205" s="529"/>
      <c r="AY205" s="529"/>
      <c r="AZ205" s="529"/>
      <c r="BA205" s="529"/>
      <c r="BB205" s="529"/>
      <c r="BC205" s="529"/>
      <c r="BD205" s="529"/>
      <c r="BE205" s="529"/>
      <c r="BF205" s="529"/>
      <c r="BG205" s="529"/>
      <c r="BH205" s="529"/>
      <c r="BI205" s="529"/>
      <c r="BJ205" s="529"/>
      <c r="BK205" s="529"/>
      <c r="BL205" s="529"/>
      <c r="BM205" s="529"/>
      <c r="BN205" s="529"/>
      <c r="BO205" s="529"/>
      <c r="BP205" s="529"/>
      <c r="BQ205" s="529"/>
      <c r="BR205" s="529"/>
      <c r="BS205" s="529"/>
      <c r="BT205" s="529"/>
      <c r="BU205" s="529"/>
      <c r="BV205" s="529"/>
      <c r="BW205" s="529"/>
      <c r="BX205" s="529"/>
      <c r="BY205" s="529"/>
      <c r="BZ205" s="529"/>
      <c r="CA205" s="529"/>
      <c r="CB205" s="529"/>
      <c r="CC205" s="529"/>
      <c r="CD205" s="529"/>
      <c r="CE205" s="529"/>
      <c r="CF205" s="529"/>
      <c r="CG205" s="529"/>
      <c r="CH205" s="529"/>
      <c r="CI205" s="529"/>
      <c r="CJ205" s="529"/>
      <c r="CK205" s="529"/>
      <c r="CL205" s="529"/>
      <c r="CM205" s="529"/>
      <c r="CN205" s="529"/>
      <c r="CO205" s="529"/>
      <c r="CP205" s="529"/>
      <c r="CQ205" s="529"/>
      <c r="CR205" s="529"/>
      <c r="CS205" s="529"/>
      <c r="CT205" s="529"/>
      <c r="CU205" s="529"/>
      <c r="CV205" s="529"/>
    </row>
    <row r="206" spans="1:100" s="538" customFormat="1" ht="22.5" customHeight="1" x14ac:dyDescent="0.2">
      <c r="A206" s="531">
        <v>7398</v>
      </c>
      <c r="B206" s="253" t="s">
        <v>102</v>
      </c>
      <c r="C206" s="254" t="s">
        <v>364</v>
      </c>
      <c r="D206" s="1017" t="s">
        <v>686</v>
      </c>
      <c r="E206" s="223">
        <f t="shared" si="27"/>
        <v>2147</v>
      </c>
      <c r="F206" s="258">
        <v>2047</v>
      </c>
      <c r="G206" s="256">
        <v>100</v>
      </c>
      <c r="H206" s="258">
        <v>0</v>
      </c>
      <c r="I206" s="259">
        <v>2147</v>
      </c>
      <c r="J206" s="532">
        <v>0</v>
      </c>
      <c r="K206" s="256">
        <v>430</v>
      </c>
      <c r="L206" s="533">
        <v>0</v>
      </c>
      <c r="M206" s="260">
        <f t="shared" si="26"/>
        <v>0</v>
      </c>
      <c r="N206" s="534"/>
      <c r="O206" s="535"/>
      <c r="P206" s="262" t="s">
        <v>687</v>
      </c>
      <c r="Q206" s="536"/>
      <c r="R206" s="929" t="s">
        <v>688</v>
      </c>
      <c r="S206" s="529"/>
      <c r="T206" s="529"/>
      <c r="U206" s="529"/>
      <c r="V206" s="529"/>
      <c r="W206" s="529"/>
      <c r="X206" s="529"/>
      <c r="Y206" s="529"/>
      <c r="Z206" s="529"/>
      <c r="AA206" s="529"/>
      <c r="AB206" s="529"/>
      <c r="AC206" s="529"/>
      <c r="AD206" s="529"/>
      <c r="AE206" s="529"/>
      <c r="AF206" s="529"/>
      <c r="AG206" s="529"/>
      <c r="AH206" s="529"/>
      <c r="AI206" s="529"/>
      <c r="AJ206" s="529"/>
      <c r="AK206" s="529"/>
      <c r="AL206" s="529"/>
      <c r="AM206" s="529"/>
      <c r="AN206" s="529"/>
      <c r="AO206" s="529"/>
      <c r="AP206" s="529"/>
      <c r="AQ206" s="529"/>
      <c r="AR206" s="529"/>
      <c r="AS206" s="529"/>
      <c r="AT206" s="529"/>
      <c r="AU206" s="529"/>
      <c r="AV206" s="529"/>
      <c r="AW206" s="529"/>
      <c r="AX206" s="529"/>
      <c r="AY206" s="529"/>
      <c r="AZ206" s="529"/>
      <c r="BA206" s="529"/>
      <c r="BB206" s="529"/>
      <c r="BC206" s="529"/>
      <c r="BD206" s="529"/>
      <c r="BE206" s="529"/>
      <c r="BF206" s="529"/>
      <c r="BG206" s="529"/>
      <c r="BH206" s="529"/>
      <c r="BI206" s="529"/>
      <c r="BJ206" s="529"/>
      <c r="BK206" s="529"/>
      <c r="BL206" s="529"/>
      <c r="BM206" s="529"/>
      <c r="BN206" s="529"/>
      <c r="BO206" s="529"/>
      <c r="BP206" s="529"/>
      <c r="BQ206" s="529"/>
      <c r="BR206" s="529"/>
      <c r="BS206" s="529"/>
      <c r="BT206" s="529"/>
      <c r="BU206" s="529"/>
      <c r="BV206" s="529"/>
      <c r="BW206" s="529"/>
      <c r="BX206" s="529"/>
      <c r="BY206" s="529"/>
      <c r="BZ206" s="529"/>
      <c r="CA206" s="529"/>
      <c r="CB206" s="529"/>
      <c r="CC206" s="529"/>
      <c r="CD206" s="529"/>
      <c r="CE206" s="529"/>
      <c r="CF206" s="529"/>
      <c r="CG206" s="529"/>
      <c r="CH206" s="529"/>
      <c r="CI206" s="529"/>
      <c r="CJ206" s="529"/>
      <c r="CK206" s="529"/>
      <c r="CL206" s="529"/>
      <c r="CM206" s="529"/>
      <c r="CN206" s="529"/>
      <c r="CO206" s="529"/>
      <c r="CP206" s="529"/>
      <c r="CQ206" s="529"/>
      <c r="CR206" s="529"/>
      <c r="CS206" s="529"/>
      <c r="CT206" s="529"/>
      <c r="CU206" s="529"/>
      <c r="CV206" s="529"/>
    </row>
    <row r="207" spans="1:100" s="516" customFormat="1" ht="30" customHeight="1" x14ac:dyDescent="0.2">
      <c r="A207" s="517">
        <v>7399</v>
      </c>
      <c r="B207" s="195" t="s">
        <v>282</v>
      </c>
      <c r="C207" s="165" t="s">
        <v>193</v>
      </c>
      <c r="D207" s="186" t="s">
        <v>689</v>
      </c>
      <c r="E207" s="167">
        <f t="shared" si="27"/>
        <v>26710</v>
      </c>
      <c r="F207" s="169">
        <v>25000</v>
      </c>
      <c r="G207" s="168">
        <v>1040</v>
      </c>
      <c r="H207" s="169">
        <v>670</v>
      </c>
      <c r="I207" s="170">
        <v>1612</v>
      </c>
      <c r="J207" s="513">
        <v>0</v>
      </c>
      <c r="K207" s="168">
        <v>630</v>
      </c>
      <c r="L207" s="200">
        <v>0</v>
      </c>
      <c r="M207" s="174">
        <f t="shared" si="26"/>
        <v>0</v>
      </c>
      <c r="N207" s="510" t="s">
        <v>165</v>
      </c>
      <c r="O207" s="192" t="s">
        <v>465</v>
      </c>
      <c r="P207" s="176" t="s">
        <v>690</v>
      </c>
      <c r="Q207" s="514" t="s">
        <v>691</v>
      </c>
      <c r="R207" s="178" t="s">
        <v>692</v>
      </c>
      <c r="S207" s="515"/>
      <c r="T207" s="515"/>
      <c r="U207" s="515"/>
      <c r="V207" s="515"/>
      <c r="W207" s="515"/>
      <c r="X207" s="515"/>
      <c r="Y207" s="515"/>
      <c r="Z207" s="515"/>
      <c r="AA207" s="515"/>
      <c r="AB207" s="515"/>
      <c r="AC207" s="515"/>
      <c r="AD207" s="515"/>
      <c r="AE207" s="515"/>
      <c r="AF207" s="515"/>
      <c r="AG207" s="515"/>
      <c r="AH207" s="515"/>
      <c r="AI207" s="515"/>
      <c r="AJ207" s="515"/>
      <c r="AK207" s="515"/>
      <c r="AL207" s="515"/>
      <c r="AM207" s="515"/>
      <c r="AN207" s="515"/>
      <c r="AO207" s="515"/>
      <c r="AP207" s="515"/>
      <c r="AQ207" s="515"/>
      <c r="AR207" s="515"/>
      <c r="AS207" s="515"/>
      <c r="AT207" s="515"/>
      <c r="AU207" s="515"/>
      <c r="AV207" s="515"/>
      <c r="AW207" s="515"/>
      <c r="AX207" s="515"/>
      <c r="AY207" s="515"/>
      <c r="AZ207" s="515"/>
      <c r="BA207" s="515"/>
      <c r="BB207" s="515"/>
      <c r="BC207" s="515"/>
      <c r="BD207" s="515"/>
      <c r="BE207" s="515"/>
      <c r="BF207" s="515"/>
      <c r="BG207" s="515"/>
      <c r="BH207" s="515"/>
      <c r="BI207" s="515"/>
      <c r="BJ207" s="515"/>
      <c r="BK207" s="515"/>
      <c r="BL207" s="515"/>
      <c r="BM207" s="515"/>
      <c r="BN207" s="515"/>
      <c r="BO207" s="515"/>
      <c r="BP207" s="515"/>
      <c r="BQ207" s="515"/>
      <c r="BR207" s="515"/>
      <c r="BS207" s="515"/>
      <c r="BT207" s="515"/>
      <c r="BU207" s="515"/>
      <c r="BV207" s="515"/>
      <c r="BW207" s="515"/>
      <c r="BX207" s="515"/>
      <c r="BY207" s="515"/>
      <c r="BZ207" s="515"/>
      <c r="CA207" s="515"/>
      <c r="CB207" s="515"/>
      <c r="CC207" s="515"/>
      <c r="CD207" s="515"/>
      <c r="CE207" s="515"/>
      <c r="CF207" s="515"/>
      <c r="CG207" s="515"/>
      <c r="CH207" s="515"/>
      <c r="CI207" s="515"/>
      <c r="CJ207" s="515"/>
      <c r="CK207" s="515"/>
      <c r="CL207" s="515"/>
      <c r="CM207" s="515"/>
      <c r="CN207" s="515"/>
      <c r="CO207" s="515"/>
      <c r="CP207" s="515"/>
      <c r="CQ207" s="515"/>
      <c r="CR207" s="515"/>
      <c r="CS207" s="515"/>
      <c r="CT207" s="515"/>
      <c r="CU207" s="515"/>
      <c r="CV207" s="515"/>
    </row>
    <row r="208" spans="1:100" s="516" customFormat="1" ht="31.5" customHeight="1" x14ac:dyDescent="0.2">
      <c r="A208" s="517">
        <v>7400</v>
      </c>
      <c r="B208" s="195" t="s">
        <v>129</v>
      </c>
      <c r="C208" s="165" t="s">
        <v>193</v>
      </c>
      <c r="D208" s="186" t="s">
        <v>693</v>
      </c>
      <c r="E208" s="276">
        <f t="shared" si="27"/>
        <v>14486</v>
      </c>
      <c r="F208" s="169">
        <v>13310</v>
      </c>
      <c r="G208" s="168">
        <v>846</v>
      </c>
      <c r="H208" s="169">
        <v>330</v>
      </c>
      <c r="I208" s="170">
        <v>1075</v>
      </c>
      <c r="J208" s="513">
        <v>0</v>
      </c>
      <c r="K208" s="168">
        <v>800</v>
      </c>
      <c r="L208" s="200">
        <v>180</v>
      </c>
      <c r="M208" s="174">
        <f t="shared" si="26"/>
        <v>22.5</v>
      </c>
      <c r="N208" s="510" t="s">
        <v>237</v>
      </c>
      <c r="O208" s="192" t="s">
        <v>634</v>
      </c>
      <c r="P208" s="176" t="s">
        <v>694</v>
      </c>
      <c r="Q208" s="514" t="s">
        <v>695</v>
      </c>
      <c r="R208" s="178" t="s">
        <v>696</v>
      </c>
      <c r="S208" s="515"/>
      <c r="T208" s="515"/>
      <c r="U208" s="515"/>
      <c r="V208" s="515"/>
      <c r="W208" s="515"/>
      <c r="X208" s="515"/>
      <c r="Y208" s="515"/>
      <c r="Z208" s="515"/>
      <c r="AA208" s="515"/>
      <c r="AB208" s="515"/>
      <c r="AC208" s="515"/>
      <c r="AD208" s="515"/>
      <c r="AE208" s="515"/>
      <c r="AF208" s="515"/>
      <c r="AG208" s="515"/>
      <c r="AH208" s="515"/>
      <c r="AI208" s="515"/>
      <c r="AJ208" s="515"/>
      <c r="AK208" s="515"/>
      <c r="AL208" s="515"/>
      <c r="AM208" s="515"/>
      <c r="AN208" s="515"/>
      <c r="AO208" s="515"/>
      <c r="AP208" s="515"/>
      <c r="AQ208" s="515"/>
      <c r="AR208" s="515"/>
      <c r="AS208" s="515"/>
      <c r="AT208" s="515"/>
      <c r="AU208" s="515"/>
      <c r="AV208" s="515"/>
      <c r="AW208" s="515"/>
      <c r="AX208" s="515"/>
      <c r="AY208" s="515"/>
      <c r="AZ208" s="515"/>
      <c r="BA208" s="515"/>
      <c r="BB208" s="515"/>
      <c r="BC208" s="515"/>
      <c r="BD208" s="515"/>
      <c r="BE208" s="515"/>
      <c r="BF208" s="515"/>
      <c r="BG208" s="515"/>
      <c r="BH208" s="515"/>
      <c r="BI208" s="515"/>
      <c r="BJ208" s="515"/>
      <c r="BK208" s="515"/>
      <c r="BL208" s="515"/>
      <c r="BM208" s="515"/>
      <c r="BN208" s="515"/>
      <c r="BO208" s="515"/>
      <c r="BP208" s="515"/>
      <c r="BQ208" s="515"/>
      <c r="BR208" s="515"/>
      <c r="BS208" s="515"/>
      <c r="BT208" s="515"/>
      <c r="BU208" s="515"/>
      <c r="BV208" s="515"/>
      <c r="BW208" s="515"/>
      <c r="BX208" s="515"/>
      <c r="BY208" s="515"/>
      <c r="BZ208" s="515"/>
      <c r="CA208" s="515"/>
      <c r="CB208" s="515"/>
      <c r="CC208" s="515"/>
      <c r="CD208" s="515"/>
      <c r="CE208" s="515"/>
      <c r="CF208" s="515"/>
      <c r="CG208" s="515"/>
      <c r="CH208" s="515"/>
      <c r="CI208" s="515"/>
      <c r="CJ208" s="515"/>
      <c r="CK208" s="515"/>
      <c r="CL208" s="515"/>
      <c r="CM208" s="515"/>
      <c r="CN208" s="515"/>
      <c r="CO208" s="515"/>
      <c r="CP208" s="515"/>
      <c r="CQ208" s="515"/>
      <c r="CR208" s="515"/>
      <c r="CS208" s="515"/>
      <c r="CT208" s="515"/>
      <c r="CU208" s="515"/>
      <c r="CV208" s="515"/>
    </row>
    <row r="209" spans="1:100" s="621" customFormat="1" ht="19.5" customHeight="1" x14ac:dyDescent="0.2">
      <c r="A209" s="512">
        <v>7401</v>
      </c>
      <c r="B209" s="245" t="s">
        <v>286</v>
      </c>
      <c r="C209" s="246" t="s">
        <v>193</v>
      </c>
      <c r="D209" s="518" t="s">
        <v>697</v>
      </c>
      <c r="E209" s="197">
        <f t="shared" si="27"/>
        <v>11445</v>
      </c>
      <c r="F209" s="198">
        <v>10200</v>
      </c>
      <c r="G209" s="247">
        <v>975</v>
      </c>
      <c r="H209" s="198">
        <v>270</v>
      </c>
      <c r="I209" s="199">
        <v>975</v>
      </c>
      <c r="J209" s="615">
        <v>0</v>
      </c>
      <c r="K209" s="247">
        <v>670</v>
      </c>
      <c r="L209" s="270">
        <v>0</v>
      </c>
      <c r="M209" s="248">
        <f t="shared" si="26"/>
        <v>0</v>
      </c>
      <c r="N209" s="616" t="s">
        <v>262</v>
      </c>
      <c r="O209" s="558" t="s">
        <v>469</v>
      </c>
      <c r="P209" s="250" t="s">
        <v>698</v>
      </c>
      <c r="Q209" s="559" t="s">
        <v>699</v>
      </c>
      <c r="R209" s="232" t="s">
        <v>700</v>
      </c>
      <c r="S209" s="515"/>
      <c r="T209" s="515"/>
      <c r="U209" s="515"/>
      <c r="V209" s="515"/>
      <c r="W209" s="515"/>
      <c r="X209" s="515"/>
      <c r="Y209" s="515"/>
      <c r="Z209" s="515"/>
      <c r="AA209" s="515"/>
      <c r="AB209" s="515"/>
      <c r="AC209" s="515"/>
      <c r="AD209" s="515"/>
      <c r="AE209" s="515"/>
      <c r="AF209" s="515"/>
      <c r="AG209" s="515"/>
      <c r="AH209" s="515"/>
      <c r="AI209" s="515"/>
      <c r="AJ209" s="515"/>
      <c r="AK209" s="515"/>
      <c r="AL209" s="515"/>
      <c r="AM209" s="515"/>
      <c r="AN209" s="515"/>
      <c r="AO209" s="515"/>
      <c r="AP209" s="515"/>
      <c r="AQ209" s="515"/>
      <c r="AR209" s="515"/>
      <c r="AS209" s="515"/>
      <c r="AT209" s="515"/>
      <c r="AU209" s="515"/>
      <c r="AV209" s="515"/>
      <c r="AW209" s="515"/>
      <c r="AX209" s="515"/>
      <c r="AY209" s="515"/>
      <c r="AZ209" s="515"/>
      <c r="BA209" s="515"/>
      <c r="BB209" s="515"/>
      <c r="BC209" s="515"/>
      <c r="BD209" s="515"/>
      <c r="BE209" s="515"/>
      <c r="BF209" s="515"/>
      <c r="BG209" s="515"/>
      <c r="BH209" s="515"/>
      <c r="BI209" s="515"/>
      <c r="BJ209" s="515"/>
      <c r="BK209" s="515"/>
      <c r="BL209" s="515"/>
      <c r="BM209" s="515"/>
      <c r="BN209" s="515"/>
      <c r="BO209" s="515"/>
      <c r="BP209" s="515"/>
      <c r="BQ209" s="515"/>
      <c r="BR209" s="515"/>
      <c r="BS209" s="515"/>
      <c r="BT209" s="515"/>
      <c r="BU209" s="515"/>
      <c r="BV209" s="515"/>
      <c r="BW209" s="515"/>
      <c r="BX209" s="515"/>
      <c r="BY209" s="515"/>
      <c r="BZ209" s="515"/>
      <c r="CA209" s="515"/>
      <c r="CB209" s="515"/>
      <c r="CC209" s="515"/>
      <c r="CD209" s="515"/>
      <c r="CE209" s="515"/>
      <c r="CF209" s="515"/>
      <c r="CG209" s="515"/>
      <c r="CH209" s="515"/>
      <c r="CI209" s="515"/>
      <c r="CJ209" s="515"/>
      <c r="CK209" s="515"/>
      <c r="CL209" s="515"/>
      <c r="CM209" s="515"/>
      <c r="CN209" s="515"/>
      <c r="CO209" s="515"/>
      <c r="CP209" s="515"/>
      <c r="CQ209" s="515"/>
      <c r="CR209" s="515"/>
      <c r="CS209" s="515"/>
      <c r="CT209" s="515"/>
      <c r="CU209" s="515"/>
      <c r="CV209" s="515"/>
    </row>
    <row r="210" spans="1:100" s="621" customFormat="1" ht="19.5" customHeight="1" x14ac:dyDescent="0.2">
      <c r="A210" s="512">
        <v>7404</v>
      </c>
      <c r="B210" s="774" t="s">
        <v>102</v>
      </c>
      <c r="C210" s="358" t="s">
        <v>364</v>
      </c>
      <c r="D210" s="1018" t="s">
        <v>701</v>
      </c>
      <c r="E210" s="197">
        <f t="shared" si="27"/>
        <v>3400</v>
      </c>
      <c r="F210" s="198">
        <v>3300</v>
      </c>
      <c r="G210" s="247">
        <v>100</v>
      </c>
      <c r="H210" s="198">
        <v>0</v>
      </c>
      <c r="I210" s="199">
        <v>3400</v>
      </c>
      <c r="J210" s="615">
        <v>0</v>
      </c>
      <c r="K210" s="247">
        <v>3400</v>
      </c>
      <c r="L210" s="270">
        <v>0</v>
      </c>
      <c r="M210" s="248">
        <f t="shared" si="26"/>
        <v>0</v>
      </c>
      <c r="N210" s="616"/>
      <c r="O210" s="558"/>
      <c r="P210" s="214" t="s">
        <v>1000</v>
      </c>
      <c r="Q210" s="559"/>
      <c r="R210" s="216" t="s">
        <v>688</v>
      </c>
      <c r="S210" s="515"/>
      <c r="T210" s="515"/>
      <c r="U210" s="515"/>
      <c r="V210" s="515"/>
      <c r="W210" s="515"/>
      <c r="X210" s="515"/>
      <c r="Y210" s="515"/>
      <c r="Z210" s="515"/>
      <c r="AA210" s="515"/>
      <c r="AB210" s="515"/>
      <c r="AC210" s="515"/>
      <c r="AD210" s="515"/>
      <c r="AE210" s="515"/>
      <c r="AF210" s="515"/>
      <c r="AG210" s="515"/>
      <c r="AH210" s="515"/>
      <c r="AI210" s="515"/>
      <c r="AJ210" s="515"/>
      <c r="AK210" s="515"/>
      <c r="AL210" s="515"/>
      <c r="AM210" s="515"/>
      <c r="AN210" s="515"/>
      <c r="AO210" s="515"/>
      <c r="AP210" s="515"/>
      <c r="AQ210" s="515"/>
      <c r="AR210" s="515"/>
      <c r="AS210" s="515"/>
      <c r="AT210" s="515"/>
      <c r="AU210" s="515"/>
      <c r="AV210" s="515"/>
      <c r="AW210" s="515"/>
      <c r="AX210" s="515"/>
      <c r="AY210" s="515"/>
      <c r="AZ210" s="515"/>
      <c r="BA210" s="515"/>
      <c r="BB210" s="515"/>
      <c r="BC210" s="515"/>
      <c r="BD210" s="515"/>
      <c r="BE210" s="515"/>
      <c r="BF210" s="515"/>
      <c r="BG210" s="515"/>
      <c r="BH210" s="515"/>
      <c r="BI210" s="515"/>
      <c r="BJ210" s="515"/>
      <c r="BK210" s="515"/>
      <c r="BL210" s="515"/>
      <c r="BM210" s="515"/>
      <c r="BN210" s="515"/>
      <c r="BO210" s="515"/>
      <c r="BP210" s="515"/>
      <c r="BQ210" s="515"/>
      <c r="BR210" s="515"/>
      <c r="BS210" s="515"/>
      <c r="BT210" s="515"/>
      <c r="BU210" s="515"/>
      <c r="BV210" s="515"/>
      <c r="BW210" s="515"/>
      <c r="BX210" s="515"/>
      <c r="BY210" s="515"/>
      <c r="BZ210" s="515"/>
      <c r="CA210" s="515"/>
      <c r="CB210" s="515"/>
      <c r="CC210" s="515"/>
      <c r="CD210" s="515"/>
      <c r="CE210" s="515"/>
      <c r="CF210" s="515"/>
      <c r="CG210" s="515"/>
      <c r="CH210" s="515"/>
      <c r="CI210" s="515"/>
      <c r="CJ210" s="515"/>
      <c r="CK210" s="515"/>
      <c r="CL210" s="515"/>
      <c r="CM210" s="515"/>
      <c r="CN210" s="515"/>
      <c r="CO210" s="515"/>
      <c r="CP210" s="515"/>
      <c r="CQ210" s="515"/>
      <c r="CR210" s="515"/>
      <c r="CS210" s="515"/>
      <c r="CT210" s="515"/>
      <c r="CU210" s="515"/>
      <c r="CV210" s="515"/>
    </row>
    <row r="211" spans="1:100" s="516" customFormat="1" ht="19.5" customHeight="1" thickBot="1" x14ac:dyDescent="0.25">
      <c r="A211" s="517">
        <v>7408</v>
      </c>
      <c r="B211" s="195" t="s">
        <v>320</v>
      </c>
      <c r="C211" s="165" t="s">
        <v>364</v>
      </c>
      <c r="D211" s="186" t="s">
        <v>702</v>
      </c>
      <c r="E211" s="276">
        <f t="shared" si="27"/>
        <v>7950</v>
      </c>
      <c r="F211" s="169">
        <v>7500</v>
      </c>
      <c r="G211" s="168">
        <v>450</v>
      </c>
      <c r="H211" s="169">
        <v>0</v>
      </c>
      <c r="I211" s="170">
        <v>450</v>
      </c>
      <c r="J211" s="513">
        <v>0</v>
      </c>
      <c r="K211" s="168">
        <v>412</v>
      </c>
      <c r="L211" s="200">
        <v>0</v>
      </c>
      <c r="M211" s="174">
        <f t="shared" si="26"/>
        <v>0</v>
      </c>
      <c r="N211" s="510" t="s">
        <v>113</v>
      </c>
      <c r="O211" s="192" t="s">
        <v>652</v>
      </c>
      <c r="P211" s="176" t="s">
        <v>703</v>
      </c>
      <c r="Q211" s="514" t="s">
        <v>523</v>
      </c>
      <c r="R211" s="178" t="s">
        <v>704</v>
      </c>
      <c r="S211" s="515"/>
      <c r="T211" s="515"/>
      <c r="U211" s="515"/>
      <c r="V211" s="515"/>
      <c r="W211" s="515"/>
      <c r="X211" s="515"/>
      <c r="Y211" s="515"/>
      <c r="Z211" s="515"/>
      <c r="AA211" s="515"/>
      <c r="AB211" s="515"/>
      <c r="AC211" s="515"/>
      <c r="AD211" s="515"/>
      <c r="AE211" s="515"/>
      <c r="AF211" s="515"/>
      <c r="AG211" s="515"/>
      <c r="AH211" s="515"/>
      <c r="AI211" s="515"/>
      <c r="AJ211" s="515"/>
      <c r="AK211" s="515"/>
      <c r="AL211" s="515"/>
      <c r="AM211" s="515"/>
      <c r="AN211" s="515"/>
      <c r="AO211" s="515"/>
      <c r="AP211" s="515"/>
      <c r="AQ211" s="515"/>
      <c r="AR211" s="515"/>
      <c r="AS211" s="515"/>
      <c r="AT211" s="515"/>
      <c r="AU211" s="515"/>
      <c r="AV211" s="515"/>
      <c r="AW211" s="515"/>
      <c r="AX211" s="515"/>
      <c r="AY211" s="515"/>
      <c r="AZ211" s="515"/>
      <c r="BA211" s="515"/>
      <c r="BB211" s="515"/>
      <c r="BC211" s="515"/>
      <c r="BD211" s="515"/>
      <c r="BE211" s="515"/>
      <c r="BF211" s="515"/>
      <c r="BG211" s="515"/>
      <c r="BH211" s="515"/>
      <c r="BI211" s="515"/>
      <c r="BJ211" s="515"/>
      <c r="BK211" s="515"/>
      <c r="BL211" s="515"/>
      <c r="BM211" s="515"/>
      <c r="BN211" s="515"/>
      <c r="BO211" s="515"/>
      <c r="BP211" s="515"/>
      <c r="BQ211" s="515"/>
      <c r="BR211" s="515"/>
      <c r="BS211" s="515"/>
      <c r="BT211" s="515"/>
      <c r="BU211" s="515"/>
      <c r="BV211" s="515"/>
      <c r="BW211" s="515"/>
      <c r="BX211" s="515"/>
      <c r="BY211" s="515"/>
      <c r="BZ211" s="515"/>
      <c r="CA211" s="515"/>
      <c r="CB211" s="515"/>
      <c r="CC211" s="515"/>
      <c r="CD211" s="515"/>
      <c r="CE211" s="515"/>
      <c r="CF211" s="515"/>
      <c r="CG211" s="515"/>
      <c r="CH211" s="515"/>
      <c r="CI211" s="515"/>
      <c r="CJ211" s="515"/>
      <c r="CK211" s="515"/>
      <c r="CL211" s="515"/>
      <c r="CM211" s="515"/>
      <c r="CN211" s="515"/>
      <c r="CO211" s="515"/>
      <c r="CP211" s="515"/>
      <c r="CQ211" s="515"/>
      <c r="CR211" s="515"/>
      <c r="CS211" s="515"/>
      <c r="CT211" s="515"/>
      <c r="CU211" s="515"/>
      <c r="CV211" s="515"/>
    </row>
    <row r="212" spans="1:100" s="108" customFormat="1" ht="21.75" customHeight="1" thickBot="1" x14ac:dyDescent="0.25">
      <c r="A212" s="1180" t="s">
        <v>22</v>
      </c>
      <c r="B212" s="1181"/>
      <c r="C212" s="1181"/>
      <c r="D212" s="1182"/>
      <c r="E212" s="155">
        <f t="shared" ref="E212:L212" si="28">SUM(E213:E216)</f>
        <v>270941.8811</v>
      </c>
      <c r="F212" s="156">
        <f t="shared" si="28"/>
        <v>252051</v>
      </c>
      <c r="G212" s="158">
        <f t="shared" si="28"/>
        <v>13071</v>
      </c>
      <c r="H212" s="156">
        <f t="shared" si="28"/>
        <v>5819.8811000000005</v>
      </c>
      <c r="I212" s="157">
        <f t="shared" si="28"/>
        <v>21144</v>
      </c>
      <c r="J212" s="158">
        <f t="shared" si="28"/>
        <v>12275</v>
      </c>
      <c r="K212" s="158">
        <f t="shared" si="28"/>
        <v>11885</v>
      </c>
      <c r="L212" s="158">
        <f t="shared" si="28"/>
        <v>14</v>
      </c>
      <c r="M212" s="159">
        <f t="shared" si="26"/>
        <v>0.11779554059739167</v>
      </c>
      <c r="N212" s="622"/>
      <c r="O212" s="623"/>
      <c r="P212" s="623"/>
      <c r="Q212" s="624"/>
      <c r="R212" s="625"/>
    </row>
    <row r="213" spans="1:100" s="217" customFormat="1" ht="43.5" customHeight="1" x14ac:dyDescent="0.2">
      <c r="A213" s="467">
        <v>7272</v>
      </c>
      <c r="B213" s="468" t="s">
        <v>192</v>
      </c>
      <c r="C213" s="469" t="s">
        <v>138</v>
      </c>
      <c r="D213" s="626" t="s">
        <v>705</v>
      </c>
      <c r="E213" s="627">
        <f>SUM(F213:H213)</f>
        <v>2659</v>
      </c>
      <c r="F213" s="628">
        <v>2300</v>
      </c>
      <c r="G213" s="628">
        <v>359</v>
      </c>
      <c r="H213" s="628">
        <v>0</v>
      </c>
      <c r="I213" s="629">
        <v>359</v>
      </c>
      <c r="J213" s="189">
        <v>2665</v>
      </c>
      <c r="K213" s="189">
        <v>2665</v>
      </c>
      <c r="L213" s="630">
        <v>0</v>
      </c>
      <c r="M213" s="631">
        <f t="shared" si="26"/>
        <v>0</v>
      </c>
      <c r="N213" s="471" t="s">
        <v>662</v>
      </c>
      <c r="O213" s="472" t="s">
        <v>113</v>
      </c>
      <c r="P213" s="472"/>
      <c r="Q213" s="473"/>
      <c r="R213" s="632" t="s">
        <v>706</v>
      </c>
    </row>
    <row r="214" spans="1:100" s="284" customFormat="1" ht="67.5" customHeight="1" x14ac:dyDescent="0.2">
      <c r="A214" s="506">
        <v>8209</v>
      </c>
      <c r="B214" s="511" t="s">
        <v>102</v>
      </c>
      <c r="C214" s="633" t="s">
        <v>187</v>
      </c>
      <c r="D214" s="634" t="s">
        <v>707</v>
      </c>
      <c r="E214" s="197">
        <f>SUM(F214:H214)</f>
        <v>17562.881099999999</v>
      </c>
      <c r="F214" s="287">
        <v>16751</v>
      </c>
      <c r="G214" s="287">
        <v>317</v>
      </c>
      <c r="H214" s="288">
        <f>175.3146+319.5665</f>
        <v>494.88110000000006</v>
      </c>
      <c r="I214" s="289">
        <v>17563</v>
      </c>
      <c r="J214" s="189">
        <v>1666</v>
      </c>
      <c r="K214" s="189">
        <v>1276</v>
      </c>
      <c r="L214" s="287">
        <v>14</v>
      </c>
      <c r="M214" s="635">
        <f t="shared" si="26"/>
        <v>1.0971786833855799</v>
      </c>
      <c r="N214" s="249" t="s">
        <v>195</v>
      </c>
      <c r="O214" s="977" t="s">
        <v>542</v>
      </c>
      <c r="P214" s="507" t="s">
        <v>708</v>
      </c>
      <c r="Q214" s="559" t="s">
        <v>709</v>
      </c>
      <c r="R214" s="232" t="s">
        <v>710</v>
      </c>
    </row>
    <row r="215" spans="1:100" s="290" customFormat="1" ht="132" customHeight="1" x14ac:dyDescent="0.2">
      <c r="A215" s="506">
        <v>8210</v>
      </c>
      <c r="B215" s="511" t="s">
        <v>102</v>
      </c>
      <c r="C215" s="633" t="s">
        <v>299</v>
      </c>
      <c r="D215" s="634" t="s">
        <v>711</v>
      </c>
      <c r="E215" s="187">
        <f>SUM(F215:H215)</f>
        <v>48720</v>
      </c>
      <c r="F215" s="287">
        <v>46000</v>
      </c>
      <c r="G215" s="287">
        <v>2395</v>
      </c>
      <c r="H215" s="288">
        <v>325</v>
      </c>
      <c r="I215" s="289">
        <v>2395</v>
      </c>
      <c r="J215" s="189">
        <v>6579</v>
      </c>
      <c r="K215" s="189">
        <v>6579</v>
      </c>
      <c r="L215" s="287">
        <v>0</v>
      </c>
      <c r="M215" s="635">
        <f t="shared" si="26"/>
        <v>0</v>
      </c>
      <c r="N215" s="249" t="s">
        <v>171</v>
      </c>
      <c r="O215" s="511"/>
      <c r="P215" s="511"/>
      <c r="Q215" s="251"/>
      <c r="R215" s="636" t="s">
        <v>712</v>
      </c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  <c r="AZ215" s="284"/>
      <c r="BA215" s="284"/>
      <c r="BB215" s="284"/>
      <c r="BC215" s="284"/>
      <c r="BD215" s="284"/>
      <c r="BE215" s="284"/>
      <c r="BF215" s="284"/>
      <c r="BG215" s="284"/>
      <c r="BH215" s="284"/>
      <c r="BI215" s="284"/>
      <c r="BJ215" s="284"/>
      <c r="BK215" s="284"/>
      <c r="BL215" s="284"/>
      <c r="BM215" s="284"/>
      <c r="BN215" s="284"/>
      <c r="BO215" s="284"/>
      <c r="BP215" s="284"/>
      <c r="BQ215" s="284"/>
      <c r="BR215" s="284"/>
      <c r="BS215" s="284"/>
      <c r="BT215" s="284"/>
      <c r="BU215" s="284"/>
      <c r="BV215" s="284"/>
      <c r="BW215" s="284"/>
      <c r="BX215" s="284"/>
      <c r="BY215" s="284"/>
      <c r="BZ215" s="284"/>
      <c r="CA215" s="284"/>
      <c r="CB215" s="284"/>
      <c r="CC215" s="284"/>
      <c r="CD215" s="284"/>
      <c r="CE215" s="284"/>
      <c r="CF215" s="284"/>
      <c r="CG215" s="284"/>
      <c r="CH215" s="284"/>
      <c r="CI215" s="284"/>
      <c r="CJ215" s="284"/>
      <c r="CK215" s="284"/>
      <c r="CL215" s="284"/>
      <c r="CM215" s="284"/>
      <c r="CN215" s="284"/>
      <c r="CO215" s="284"/>
      <c r="CP215" s="284"/>
      <c r="CQ215" s="284"/>
      <c r="CR215" s="284"/>
      <c r="CS215" s="284"/>
      <c r="CT215" s="284"/>
      <c r="CU215" s="284"/>
      <c r="CV215" s="284"/>
    </row>
    <row r="216" spans="1:100" s="650" customFormat="1" ht="31.5" customHeight="1" thickBot="1" x14ac:dyDescent="0.25">
      <c r="A216" s="637">
        <v>8213</v>
      </c>
      <c r="B216" s="638"/>
      <c r="C216" s="639" t="s">
        <v>184</v>
      </c>
      <c r="D216" s="640" t="s">
        <v>713</v>
      </c>
      <c r="E216" s="641">
        <f>SUM(F216:H216)</f>
        <v>202000</v>
      </c>
      <c r="F216" s="642">
        <v>187000</v>
      </c>
      <c r="G216" s="642">
        <v>10000</v>
      </c>
      <c r="H216" s="643">
        <v>5000</v>
      </c>
      <c r="I216" s="644">
        <v>827</v>
      </c>
      <c r="J216" s="332">
        <v>1365</v>
      </c>
      <c r="K216" s="332">
        <v>1365</v>
      </c>
      <c r="L216" s="642">
        <v>0</v>
      </c>
      <c r="M216" s="645">
        <f t="shared" si="26"/>
        <v>0</v>
      </c>
      <c r="N216" s="646" t="s">
        <v>92</v>
      </c>
      <c r="O216" s="647"/>
      <c r="P216" s="647"/>
      <c r="Q216" s="648"/>
      <c r="R216" s="649" t="s">
        <v>714</v>
      </c>
      <c r="S216" s="284"/>
      <c r="T216" s="284"/>
      <c r="U216" s="284"/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84"/>
      <c r="AG216" s="284"/>
      <c r="AH216" s="284"/>
      <c r="AI216" s="284"/>
      <c r="AJ216" s="284"/>
      <c r="AK216" s="284"/>
      <c r="AL216" s="284"/>
      <c r="AM216" s="284"/>
      <c r="AN216" s="284"/>
      <c r="AO216" s="284"/>
      <c r="AP216" s="284"/>
      <c r="AQ216" s="284"/>
      <c r="AR216" s="284"/>
      <c r="AS216" s="284"/>
      <c r="AT216" s="284"/>
      <c r="AU216" s="284"/>
      <c r="AV216" s="284"/>
      <c r="AW216" s="284"/>
      <c r="AX216" s="284"/>
      <c r="AY216" s="284"/>
      <c r="AZ216" s="284"/>
      <c r="BA216" s="284"/>
      <c r="BB216" s="284"/>
      <c r="BC216" s="284"/>
      <c r="BD216" s="284"/>
      <c r="BE216" s="284"/>
      <c r="BF216" s="284"/>
      <c r="BG216" s="284"/>
      <c r="BH216" s="284"/>
      <c r="BI216" s="284"/>
      <c r="BJ216" s="284"/>
      <c r="BK216" s="284"/>
      <c r="BL216" s="284"/>
      <c r="BM216" s="284"/>
      <c r="BN216" s="284"/>
      <c r="BO216" s="284"/>
      <c r="BP216" s="284"/>
      <c r="BQ216" s="284"/>
      <c r="BR216" s="284"/>
      <c r="BS216" s="284"/>
      <c r="BT216" s="284"/>
      <c r="BU216" s="284"/>
      <c r="BV216" s="284"/>
      <c r="BW216" s="284"/>
      <c r="BX216" s="284"/>
      <c r="BY216" s="284"/>
      <c r="BZ216" s="284"/>
      <c r="CA216" s="284"/>
      <c r="CB216" s="284"/>
      <c r="CC216" s="284"/>
      <c r="CD216" s="284"/>
      <c r="CE216" s="284"/>
      <c r="CF216" s="284"/>
      <c r="CG216" s="284"/>
      <c r="CH216" s="284"/>
      <c r="CI216" s="284"/>
      <c r="CJ216" s="284"/>
      <c r="CK216" s="284"/>
      <c r="CL216" s="284"/>
      <c r="CM216" s="284"/>
      <c r="CN216" s="284"/>
      <c r="CO216" s="284"/>
      <c r="CP216" s="284"/>
      <c r="CQ216" s="284"/>
      <c r="CR216" s="284"/>
      <c r="CS216" s="284"/>
      <c r="CT216" s="284"/>
      <c r="CU216" s="284"/>
      <c r="CV216" s="284"/>
    </row>
    <row r="217" spans="1:100" s="108" customFormat="1" ht="21.75" customHeight="1" thickBot="1" x14ac:dyDescent="0.25">
      <c r="A217" s="1199" t="s">
        <v>23</v>
      </c>
      <c r="B217" s="1200"/>
      <c r="C217" s="1200"/>
      <c r="D217" s="1201"/>
      <c r="E217" s="651">
        <f>E218+E220+E223+E225+E227+E233+E238+E240+E250+E253+E258+E260+E279+E291+E255+E231+E295+E289+E229</f>
        <v>3291448</v>
      </c>
      <c r="F217" s="651">
        <f t="shared" ref="F217:L217" si="29">F218+F220+F223+F225+F227+F233+F238+F240+F250+F253+F258+F260+F279+F291+F255+F231+F295+F289+F229</f>
        <v>3147342</v>
      </c>
      <c r="G217" s="651">
        <f t="shared" si="29"/>
        <v>116284</v>
      </c>
      <c r="H217" s="652">
        <f t="shared" si="29"/>
        <v>27822</v>
      </c>
      <c r="I217" s="653">
        <f t="shared" si="29"/>
        <v>470850</v>
      </c>
      <c r="J217" s="651">
        <f t="shared" si="29"/>
        <v>415608</v>
      </c>
      <c r="K217" s="651">
        <f t="shared" si="29"/>
        <v>419266</v>
      </c>
      <c r="L217" s="651">
        <f t="shared" si="29"/>
        <v>45425</v>
      </c>
      <c r="M217" s="654">
        <f t="shared" si="26"/>
        <v>10.834410612832905</v>
      </c>
      <c r="N217" s="655"/>
      <c r="O217" s="656"/>
      <c r="P217" s="656"/>
      <c r="Q217" s="657"/>
      <c r="R217" s="658"/>
    </row>
    <row r="218" spans="1:100" s="108" customFormat="1" ht="21.75" customHeight="1" thickBot="1" x14ac:dyDescent="0.25">
      <c r="A218" s="1180" t="s">
        <v>24</v>
      </c>
      <c r="B218" s="1181"/>
      <c r="C218" s="1181"/>
      <c r="D218" s="1182"/>
      <c r="E218" s="155">
        <f t="shared" ref="E218:L218" si="30">SUM(E219:E219)</f>
        <v>500</v>
      </c>
      <c r="F218" s="158">
        <f t="shared" si="30"/>
        <v>400</v>
      </c>
      <c r="G218" s="156">
        <f t="shared" si="30"/>
        <v>100</v>
      </c>
      <c r="H218" s="156">
        <f t="shared" si="30"/>
        <v>0</v>
      </c>
      <c r="I218" s="157">
        <f t="shared" si="30"/>
        <v>66</v>
      </c>
      <c r="J218" s="158">
        <f t="shared" si="30"/>
        <v>500</v>
      </c>
      <c r="K218" s="156">
        <f t="shared" si="30"/>
        <v>500</v>
      </c>
      <c r="L218" s="158">
        <f t="shared" si="30"/>
        <v>9</v>
      </c>
      <c r="M218" s="159">
        <f t="shared" si="26"/>
        <v>1.7999999999999998</v>
      </c>
      <c r="N218" s="160"/>
      <c r="O218" s="161"/>
      <c r="P218" s="161"/>
      <c r="Q218" s="162"/>
      <c r="R218" s="163"/>
    </row>
    <row r="219" spans="1:100" s="108" customFormat="1" ht="21" customHeight="1" thickBot="1" x14ac:dyDescent="0.25">
      <c r="A219" s="659">
        <v>6320</v>
      </c>
      <c r="B219" s="660"/>
      <c r="C219" s="661" t="s">
        <v>343</v>
      </c>
      <c r="D219" s="662" t="s">
        <v>715</v>
      </c>
      <c r="E219" s="663">
        <f>SUM(F219:H219)</f>
        <v>500</v>
      </c>
      <c r="F219" s="664">
        <v>400</v>
      </c>
      <c r="G219" s="664">
        <v>100</v>
      </c>
      <c r="H219" s="664">
        <v>0</v>
      </c>
      <c r="I219" s="665">
        <v>66</v>
      </c>
      <c r="J219" s="666">
        <v>500</v>
      </c>
      <c r="K219" s="667">
        <v>500</v>
      </c>
      <c r="L219" s="666">
        <v>9</v>
      </c>
      <c r="M219" s="668">
        <f t="shared" si="26"/>
        <v>1.7999999999999998</v>
      </c>
      <c r="N219" s="669"/>
      <c r="O219" s="670"/>
      <c r="P219" s="671" t="s">
        <v>82</v>
      </c>
      <c r="Q219" s="672"/>
      <c r="R219" s="673" t="s">
        <v>716</v>
      </c>
    </row>
    <row r="220" spans="1:100" s="108" customFormat="1" ht="20.25" customHeight="1" thickBot="1" x14ac:dyDescent="0.25">
      <c r="A220" s="1183" t="s">
        <v>25</v>
      </c>
      <c r="B220" s="1184"/>
      <c r="C220" s="1184"/>
      <c r="D220" s="1185"/>
      <c r="E220" s="341">
        <f t="shared" ref="E220:L220" si="31">SUM(E221:E222)</f>
        <v>19887</v>
      </c>
      <c r="F220" s="342">
        <f t="shared" si="31"/>
        <v>19186</v>
      </c>
      <c r="G220" s="342">
        <f t="shared" si="31"/>
        <v>557</v>
      </c>
      <c r="H220" s="342">
        <f t="shared" si="31"/>
        <v>144</v>
      </c>
      <c r="I220" s="343">
        <f t="shared" si="31"/>
        <v>20406</v>
      </c>
      <c r="J220" s="344">
        <f t="shared" si="31"/>
        <v>18947</v>
      </c>
      <c r="K220" s="342">
        <f t="shared" si="31"/>
        <v>18947</v>
      </c>
      <c r="L220" s="344">
        <f t="shared" si="31"/>
        <v>27</v>
      </c>
      <c r="M220" s="345">
        <f t="shared" si="26"/>
        <v>0.14250277088721169</v>
      </c>
      <c r="N220" s="346"/>
      <c r="O220" s="347"/>
      <c r="P220" s="347"/>
      <c r="Q220" s="348"/>
      <c r="R220" s="674"/>
    </row>
    <row r="221" spans="1:100" s="675" customFormat="1" ht="30" customHeight="1" x14ac:dyDescent="0.2">
      <c r="A221" s="819" t="s">
        <v>717</v>
      </c>
      <c r="B221" s="469" t="s">
        <v>208</v>
      </c>
      <c r="C221" s="469" t="s">
        <v>95</v>
      </c>
      <c r="D221" s="1019" t="s">
        <v>718</v>
      </c>
      <c r="E221" s="1020">
        <f>SUM(F221:H221)</f>
        <v>19387</v>
      </c>
      <c r="F221" s="1021">
        <v>18786</v>
      </c>
      <c r="G221" s="1022">
        <v>457</v>
      </c>
      <c r="H221" s="1022">
        <v>144</v>
      </c>
      <c r="I221" s="1023">
        <v>20167</v>
      </c>
      <c r="J221" s="797">
        <v>18447</v>
      </c>
      <c r="K221" s="797">
        <v>18447</v>
      </c>
      <c r="L221" s="1024">
        <v>0</v>
      </c>
      <c r="M221" s="1025">
        <f t="shared" si="26"/>
        <v>0</v>
      </c>
      <c r="N221" s="471" t="s">
        <v>605</v>
      </c>
      <c r="O221" s="472" t="s">
        <v>243</v>
      </c>
      <c r="P221" s="472" t="s">
        <v>164</v>
      </c>
      <c r="Q221" s="473" t="s">
        <v>165</v>
      </c>
      <c r="R221" s="474" t="s">
        <v>719</v>
      </c>
    </row>
    <row r="222" spans="1:100" s="691" customFormat="1" ht="21" customHeight="1" thickBot="1" x14ac:dyDescent="0.25">
      <c r="A222" s="676" t="s">
        <v>720</v>
      </c>
      <c r="B222" s="677"/>
      <c r="C222" s="677" t="s">
        <v>343</v>
      </c>
      <c r="D222" s="678" t="s">
        <v>721</v>
      </c>
      <c r="E222" s="679">
        <f>SUM(F222:H222)</f>
        <v>500</v>
      </c>
      <c r="F222" s="680">
        <v>400</v>
      </c>
      <c r="G222" s="681">
        <v>100</v>
      </c>
      <c r="H222" s="681">
        <v>0</v>
      </c>
      <c r="I222" s="682">
        <v>239</v>
      </c>
      <c r="J222" s="683">
        <v>500</v>
      </c>
      <c r="K222" s="683">
        <v>500</v>
      </c>
      <c r="L222" s="684">
        <v>27</v>
      </c>
      <c r="M222" s="685">
        <f t="shared" si="26"/>
        <v>5.4</v>
      </c>
      <c r="N222" s="686"/>
      <c r="O222" s="687"/>
      <c r="P222" s="688" t="s">
        <v>82</v>
      </c>
      <c r="Q222" s="689"/>
      <c r="R222" s="690" t="s">
        <v>716</v>
      </c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</row>
    <row r="223" spans="1:100" s="702" customFormat="1" ht="20.25" customHeight="1" thickBot="1" x14ac:dyDescent="0.25">
      <c r="A223" s="1202" t="s">
        <v>26</v>
      </c>
      <c r="B223" s="1203"/>
      <c r="C223" s="1203"/>
      <c r="D223" s="1204"/>
      <c r="E223" s="692">
        <f t="shared" ref="E223:L223" si="32">SUM(E224:E224)</f>
        <v>8307</v>
      </c>
      <c r="F223" s="693">
        <f t="shared" si="32"/>
        <v>6620</v>
      </c>
      <c r="G223" s="693">
        <f t="shared" si="32"/>
        <v>1500</v>
      </c>
      <c r="H223" s="693">
        <f t="shared" si="32"/>
        <v>187</v>
      </c>
      <c r="I223" s="694">
        <f t="shared" si="32"/>
        <v>8307</v>
      </c>
      <c r="J223" s="695">
        <f t="shared" si="32"/>
        <v>7079</v>
      </c>
      <c r="K223" s="693">
        <f t="shared" si="32"/>
        <v>6943</v>
      </c>
      <c r="L223" s="695">
        <f t="shared" si="32"/>
        <v>6746</v>
      </c>
      <c r="M223" s="696">
        <f t="shared" si="26"/>
        <v>97.162609822843152</v>
      </c>
      <c r="N223" s="697"/>
      <c r="O223" s="698"/>
      <c r="P223" s="698"/>
      <c r="Q223" s="699"/>
      <c r="R223" s="700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691"/>
      <c r="BM223" s="691"/>
      <c r="BN223" s="691"/>
      <c r="BO223" s="691"/>
      <c r="BP223" s="691"/>
      <c r="BQ223" s="691"/>
      <c r="BR223" s="691"/>
      <c r="BS223" s="691"/>
      <c r="BT223" s="691"/>
      <c r="BU223" s="691"/>
      <c r="BV223" s="691"/>
      <c r="BW223" s="691"/>
      <c r="BX223" s="691"/>
      <c r="BY223" s="691"/>
      <c r="BZ223" s="691"/>
      <c r="CA223" s="691"/>
      <c r="CB223" s="691"/>
      <c r="CC223" s="691"/>
      <c r="CD223" s="691"/>
      <c r="CE223" s="691"/>
      <c r="CF223" s="691"/>
      <c r="CG223" s="691"/>
      <c r="CH223" s="691"/>
      <c r="CI223" s="691"/>
      <c r="CJ223" s="691"/>
      <c r="CK223" s="691"/>
      <c r="CL223" s="691"/>
      <c r="CM223" s="691"/>
      <c r="CN223" s="691"/>
      <c r="CO223" s="691"/>
      <c r="CP223" s="691"/>
      <c r="CQ223" s="691"/>
      <c r="CR223" s="691"/>
      <c r="CS223" s="691"/>
      <c r="CT223" s="691"/>
      <c r="CU223" s="691"/>
      <c r="CV223" s="691"/>
    </row>
    <row r="224" spans="1:100" s="202" customFormat="1" ht="56.25" customHeight="1" thickBot="1" x14ac:dyDescent="0.25">
      <c r="A224" s="1026" t="s">
        <v>722</v>
      </c>
      <c r="B224" s="1027"/>
      <c r="C224" s="1027" t="s">
        <v>283</v>
      </c>
      <c r="D224" s="1028" t="s">
        <v>723</v>
      </c>
      <c r="E224" s="1029">
        <f>SUM(F224:H224)</f>
        <v>8307</v>
      </c>
      <c r="F224" s="1030">
        <v>6620</v>
      </c>
      <c r="G224" s="1031">
        <v>1500</v>
      </c>
      <c r="H224" s="1031">
        <v>187</v>
      </c>
      <c r="I224" s="1032">
        <v>8307</v>
      </c>
      <c r="J224" s="1033">
        <v>7079</v>
      </c>
      <c r="K224" s="1030">
        <v>6943</v>
      </c>
      <c r="L224" s="1034">
        <v>6746</v>
      </c>
      <c r="M224" s="1035">
        <f t="shared" si="26"/>
        <v>97.162609822843152</v>
      </c>
      <c r="N224" s="1036" t="s">
        <v>163</v>
      </c>
      <c r="O224" s="1037" t="s">
        <v>413</v>
      </c>
      <c r="P224" s="1037" t="s">
        <v>170</v>
      </c>
      <c r="Q224" s="1038" t="s">
        <v>444</v>
      </c>
      <c r="R224" s="781" t="s">
        <v>724</v>
      </c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  <c r="BK224" s="201"/>
      <c r="BL224" s="201"/>
      <c r="BM224" s="201"/>
      <c r="BN224" s="201"/>
      <c r="BO224" s="201"/>
      <c r="BP224" s="201"/>
      <c r="BQ224" s="201"/>
      <c r="BR224" s="201"/>
      <c r="BS224" s="201"/>
      <c r="BT224" s="201"/>
      <c r="BU224" s="201"/>
      <c r="BV224" s="201"/>
      <c r="BW224" s="201"/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  <c r="CK224" s="201"/>
      <c r="CL224" s="201"/>
      <c r="CM224" s="201"/>
      <c r="CN224" s="201"/>
      <c r="CO224" s="201"/>
      <c r="CP224" s="201"/>
      <c r="CQ224" s="201"/>
      <c r="CR224" s="201"/>
      <c r="CS224" s="201"/>
      <c r="CT224" s="201"/>
      <c r="CU224" s="201"/>
      <c r="CV224" s="201"/>
    </row>
    <row r="225" spans="1:100" ht="21" customHeight="1" thickBot="1" x14ac:dyDescent="0.25">
      <c r="A225" s="1180" t="s">
        <v>27</v>
      </c>
      <c r="B225" s="1181"/>
      <c r="C225" s="1181"/>
      <c r="D225" s="1182"/>
      <c r="E225" s="155">
        <f t="shared" ref="E225:L225" si="33">SUM(E226:E226)</f>
        <v>14342</v>
      </c>
      <c r="F225" s="156">
        <f t="shared" si="33"/>
        <v>13068</v>
      </c>
      <c r="G225" s="156">
        <f t="shared" si="33"/>
        <v>822</v>
      </c>
      <c r="H225" s="156">
        <f t="shared" si="33"/>
        <v>452</v>
      </c>
      <c r="I225" s="157">
        <f t="shared" si="33"/>
        <v>14342</v>
      </c>
      <c r="J225" s="158">
        <f t="shared" si="33"/>
        <v>11936</v>
      </c>
      <c r="K225" s="156">
        <f t="shared" si="33"/>
        <v>11936</v>
      </c>
      <c r="L225" s="158">
        <f t="shared" si="33"/>
        <v>8354</v>
      </c>
      <c r="M225" s="159">
        <f t="shared" si="26"/>
        <v>69.989946380697049</v>
      </c>
      <c r="N225" s="160"/>
      <c r="O225" s="161"/>
      <c r="P225" s="161"/>
      <c r="Q225" s="162"/>
      <c r="R225" s="703"/>
    </row>
    <row r="226" spans="1:100" s="704" customFormat="1" ht="47.25" customHeight="1" thickBot="1" x14ac:dyDescent="0.25">
      <c r="A226" s="1039" t="s">
        <v>725</v>
      </c>
      <c r="B226" s="833" t="s">
        <v>102</v>
      </c>
      <c r="C226" s="707" t="s">
        <v>283</v>
      </c>
      <c r="D226" s="1040" t="s">
        <v>726</v>
      </c>
      <c r="E226" s="709">
        <f>SUM(F226:H226)</f>
        <v>14342</v>
      </c>
      <c r="F226" s="1041">
        <v>13068</v>
      </c>
      <c r="G226" s="1042">
        <v>822</v>
      </c>
      <c r="H226" s="1042">
        <v>452</v>
      </c>
      <c r="I226" s="1043">
        <v>14342</v>
      </c>
      <c r="J226" s="1044">
        <v>11936</v>
      </c>
      <c r="K226" s="1041">
        <v>11936</v>
      </c>
      <c r="L226" s="1045">
        <v>8354</v>
      </c>
      <c r="M226" s="714">
        <f t="shared" si="26"/>
        <v>69.989946380697049</v>
      </c>
      <c r="N226" s="715"/>
      <c r="O226" s="671"/>
      <c r="P226" s="671" t="s">
        <v>727</v>
      </c>
      <c r="Q226" s="716"/>
      <c r="R226" s="1046" t="s">
        <v>728</v>
      </c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</row>
    <row r="227" spans="1:100" ht="21.75" customHeight="1" thickBot="1" x14ac:dyDescent="0.25">
      <c r="A227" s="1180" t="s">
        <v>28</v>
      </c>
      <c r="B227" s="1181"/>
      <c r="C227" s="1181"/>
      <c r="D227" s="1182"/>
      <c r="E227" s="155">
        <f t="shared" ref="E227:L227" si="34">SUM(E228:E228)</f>
        <v>36577</v>
      </c>
      <c r="F227" s="156">
        <f t="shared" si="34"/>
        <v>35239</v>
      </c>
      <c r="G227" s="156">
        <f t="shared" si="34"/>
        <v>1338</v>
      </c>
      <c r="H227" s="156">
        <f t="shared" si="34"/>
        <v>0</v>
      </c>
      <c r="I227" s="157">
        <f t="shared" si="34"/>
        <v>1338</v>
      </c>
      <c r="J227" s="158">
        <f t="shared" si="34"/>
        <v>8804</v>
      </c>
      <c r="K227" s="156">
        <f t="shared" si="34"/>
        <v>8804</v>
      </c>
      <c r="L227" s="158">
        <f t="shared" si="34"/>
        <v>442</v>
      </c>
      <c r="M227" s="159">
        <f t="shared" si="26"/>
        <v>5.02044525215811</v>
      </c>
      <c r="N227" s="160"/>
      <c r="O227" s="161"/>
      <c r="P227" s="161"/>
      <c r="Q227" s="162"/>
      <c r="R227" s="163"/>
    </row>
    <row r="228" spans="1:100" s="217" customFormat="1" ht="45" customHeight="1" thickBot="1" x14ac:dyDescent="0.25">
      <c r="A228" s="705">
        <v>8191</v>
      </c>
      <c r="B228" s="706" t="s">
        <v>122</v>
      </c>
      <c r="C228" s="707" t="s">
        <v>326</v>
      </c>
      <c r="D228" s="708" t="s">
        <v>729</v>
      </c>
      <c r="E228" s="709">
        <f>SUM(F228:H228)</f>
        <v>36577</v>
      </c>
      <c r="F228" s="710">
        <v>35239</v>
      </c>
      <c r="G228" s="710">
        <v>1338</v>
      </c>
      <c r="H228" s="710">
        <v>0</v>
      </c>
      <c r="I228" s="711">
        <v>1338</v>
      </c>
      <c r="J228" s="712">
        <v>8804</v>
      </c>
      <c r="K228" s="713">
        <v>8804</v>
      </c>
      <c r="L228" s="712">
        <v>442</v>
      </c>
      <c r="M228" s="714">
        <f t="shared" si="26"/>
        <v>5.02044525215811</v>
      </c>
      <c r="N228" s="715" t="s">
        <v>290</v>
      </c>
      <c r="O228" s="671" t="s">
        <v>328</v>
      </c>
      <c r="P228" s="671" t="s">
        <v>329</v>
      </c>
      <c r="Q228" s="716"/>
      <c r="R228" s="1046" t="s">
        <v>330</v>
      </c>
    </row>
    <row r="229" spans="1:100" ht="20.25" customHeight="1" thickBot="1" x14ac:dyDescent="0.25">
      <c r="A229" s="1183" t="s">
        <v>29</v>
      </c>
      <c r="B229" s="1184"/>
      <c r="C229" s="1184"/>
      <c r="D229" s="1185"/>
      <c r="E229" s="341">
        <f t="shared" ref="E229:L229" si="35">SUM(E230:E230)</f>
        <v>349716</v>
      </c>
      <c r="F229" s="344">
        <f t="shared" si="35"/>
        <v>344590</v>
      </c>
      <c r="G229" s="344">
        <f t="shared" si="35"/>
        <v>2626</v>
      </c>
      <c r="H229" s="342">
        <f t="shared" si="35"/>
        <v>2500</v>
      </c>
      <c r="I229" s="343">
        <f t="shared" si="35"/>
        <v>9189</v>
      </c>
      <c r="J229" s="344">
        <f t="shared" si="35"/>
        <v>943</v>
      </c>
      <c r="K229" s="342">
        <f t="shared" si="35"/>
        <v>943</v>
      </c>
      <c r="L229" s="344">
        <f t="shared" si="35"/>
        <v>0</v>
      </c>
      <c r="M229" s="345">
        <f t="shared" si="26"/>
        <v>0</v>
      </c>
      <c r="N229" s="346"/>
      <c r="O229" s="347"/>
      <c r="P229" s="347"/>
      <c r="Q229" s="348"/>
      <c r="R229" s="349"/>
    </row>
    <row r="230" spans="1:100" s="704" customFormat="1" ht="96" customHeight="1" thickBot="1" x14ac:dyDescent="0.25">
      <c r="A230" s="435">
        <v>8156</v>
      </c>
      <c r="B230" s="457" t="s">
        <v>102</v>
      </c>
      <c r="C230" s="717" t="s">
        <v>103</v>
      </c>
      <c r="D230" s="718" t="s">
        <v>730</v>
      </c>
      <c r="E230" s="329">
        <f>SUM(F230:H230)</f>
        <v>349716</v>
      </c>
      <c r="F230" s="439">
        <v>344590</v>
      </c>
      <c r="G230" s="439">
        <v>2626</v>
      </c>
      <c r="H230" s="439">
        <v>2500</v>
      </c>
      <c r="I230" s="440">
        <v>9189</v>
      </c>
      <c r="J230" s="441">
        <v>943</v>
      </c>
      <c r="K230" s="719">
        <v>943</v>
      </c>
      <c r="L230" s="720">
        <v>0</v>
      </c>
      <c r="M230" s="714">
        <f t="shared" si="26"/>
        <v>0</v>
      </c>
      <c r="N230" s="443" t="s">
        <v>195</v>
      </c>
      <c r="O230" s="444" t="s">
        <v>195</v>
      </c>
      <c r="P230" s="721" t="s">
        <v>195</v>
      </c>
      <c r="Q230" s="716" t="s">
        <v>195</v>
      </c>
      <c r="R230" s="722" t="s">
        <v>731</v>
      </c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7"/>
      <c r="CU230" s="217"/>
      <c r="CV230" s="217"/>
    </row>
    <row r="231" spans="1:100" ht="17.25" customHeight="1" thickBot="1" x14ac:dyDescent="0.25">
      <c r="A231" s="1180" t="s">
        <v>30</v>
      </c>
      <c r="B231" s="1181"/>
      <c r="C231" s="1181"/>
      <c r="D231" s="1182"/>
      <c r="E231" s="155">
        <f t="shared" ref="E231:L231" si="36">SUM(E232:E232)</f>
        <v>199688</v>
      </c>
      <c r="F231" s="158">
        <f t="shared" si="36"/>
        <v>182000</v>
      </c>
      <c r="G231" s="158">
        <f t="shared" si="36"/>
        <v>16940</v>
      </c>
      <c r="H231" s="156">
        <f t="shared" si="36"/>
        <v>748</v>
      </c>
      <c r="I231" s="157">
        <f t="shared" si="36"/>
        <v>19936</v>
      </c>
      <c r="J231" s="158">
        <f t="shared" si="36"/>
        <v>11940</v>
      </c>
      <c r="K231" s="156">
        <f t="shared" si="36"/>
        <v>11940</v>
      </c>
      <c r="L231" s="158">
        <f t="shared" si="36"/>
        <v>0</v>
      </c>
      <c r="M231" s="159">
        <f t="shared" si="26"/>
        <v>0</v>
      </c>
      <c r="N231" s="160"/>
      <c r="O231" s="161"/>
      <c r="P231" s="161"/>
      <c r="Q231" s="162"/>
      <c r="R231" s="163"/>
    </row>
    <row r="232" spans="1:100" s="731" customFormat="1" ht="45" customHeight="1" thickBot="1" x14ac:dyDescent="0.25">
      <c r="A232" s="723">
        <v>8211</v>
      </c>
      <c r="B232" s="724" t="s">
        <v>102</v>
      </c>
      <c r="C232" s="327" t="s">
        <v>173</v>
      </c>
      <c r="D232" s="725" t="s">
        <v>732</v>
      </c>
      <c r="E232" s="329">
        <f>SUM(F232:H232)</f>
        <v>199688</v>
      </c>
      <c r="F232" s="726">
        <v>182000</v>
      </c>
      <c r="G232" s="726">
        <v>16940</v>
      </c>
      <c r="H232" s="726">
        <v>748</v>
      </c>
      <c r="I232" s="727">
        <v>19936</v>
      </c>
      <c r="J232" s="728">
        <v>11940</v>
      </c>
      <c r="K232" s="728">
        <v>11940</v>
      </c>
      <c r="L232" s="728">
        <v>0</v>
      </c>
      <c r="M232" s="729">
        <f t="shared" si="26"/>
        <v>0</v>
      </c>
      <c r="N232" s="363" t="s">
        <v>175</v>
      </c>
      <c r="O232" s="671" t="s">
        <v>175</v>
      </c>
      <c r="P232" s="724"/>
      <c r="Q232" s="730"/>
      <c r="R232" s="449" t="s">
        <v>733</v>
      </c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447"/>
      <c r="BM232" s="447"/>
      <c r="BN232" s="447"/>
      <c r="BO232" s="447"/>
      <c r="BP232" s="447"/>
      <c r="BQ232" s="447"/>
      <c r="BR232" s="447"/>
      <c r="BS232" s="447"/>
      <c r="BT232" s="447"/>
      <c r="BU232" s="447"/>
      <c r="BV232" s="447"/>
      <c r="BW232" s="447"/>
      <c r="BX232" s="447"/>
      <c r="BY232" s="447"/>
      <c r="BZ232" s="447"/>
      <c r="CA232" s="447"/>
      <c r="CB232" s="447"/>
      <c r="CC232" s="447"/>
      <c r="CD232" s="447"/>
      <c r="CE232" s="447"/>
      <c r="CF232" s="447"/>
      <c r="CG232" s="447"/>
      <c r="CH232" s="447"/>
      <c r="CI232" s="447"/>
      <c r="CJ232" s="447"/>
      <c r="CK232" s="447"/>
      <c r="CL232" s="447"/>
      <c r="CM232" s="447"/>
      <c r="CN232" s="447"/>
      <c r="CO232" s="447"/>
      <c r="CP232" s="447"/>
      <c r="CQ232" s="447"/>
      <c r="CR232" s="447"/>
      <c r="CS232" s="447"/>
      <c r="CT232" s="447"/>
      <c r="CU232" s="447"/>
      <c r="CV232" s="447"/>
    </row>
    <row r="233" spans="1:100" s="702" customFormat="1" ht="20.25" customHeight="1" thickBot="1" x14ac:dyDescent="0.25">
      <c r="A233" s="1180" t="s">
        <v>31</v>
      </c>
      <c r="B233" s="1181"/>
      <c r="C233" s="1181"/>
      <c r="D233" s="1182"/>
      <c r="E233" s="155">
        <f t="shared" ref="E233:L233" si="37">SUM(E234:E237)</f>
        <v>179995</v>
      </c>
      <c r="F233" s="156">
        <f t="shared" si="37"/>
        <v>173426</v>
      </c>
      <c r="G233" s="158">
        <f t="shared" si="37"/>
        <v>6569</v>
      </c>
      <c r="H233" s="156">
        <f t="shared" si="37"/>
        <v>0</v>
      </c>
      <c r="I233" s="157">
        <f t="shared" si="37"/>
        <v>45410</v>
      </c>
      <c r="J233" s="158">
        <f t="shared" si="37"/>
        <v>43112</v>
      </c>
      <c r="K233" s="156">
        <f t="shared" si="37"/>
        <v>43112</v>
      </c>
      <c r="L233" s="156">
        <f t="shared" si="37"/>
        <v>8948</v>
      </c>
      <c r="M233" s="159">
        <f t="shared" si="26"/>
        <v>20.755242159955465</v>
      </c>
      <c r="N233" s="160"/>
      <c r="O233" s="161"/>
      <c r="P233" s="161"/>
      <c r="Q233" s="162"/>
      <c r="R233" s="163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691"/>
      <c r="BM233" s="691"/>
      <c r="BN233" s="691"/>
      <c r="BO233" s="691"/>
      <c r="BP233" s="691"/>
      <c r="BQ233" s="691"/>
      <c r="BR233" s="691"/>
      <c r="BS233" s="691"/>
      <c r="BT233" s="691"/>
      <c r="BU233" s="691"/>
      <c r="BV233" s="691"/>
      <c r="BW233" s="691"/>
      <c r="BX233" s="691"/>
      <c r="BY233" s="691"/>
      <c r="BZ233" s="691"/>
      <c r="CA233" s="691"/>
      <c r="CB233" s="691"/>
      <c r="CC233" s="691"/>
      <c r="CD233" s="691"/>
      <c r="CE233" s="691"/>
      <c r="CF233" s="691"/>
      <c r="CG233" s="691"/>
      <c r="CH233" s="691"/>
      <c r="CI233" s="691"/>
      <c r="CJ233" s="691"/>
      <c r="CK233" s="691"/>
      <c r="CL233" s="691"/>
      <c r="CM233" s="691"/>
      <c r="CN233" s="691"/>
      <c r="CO233" s="691"/>
      <c r="CP233" s="691"/>
      <c r="CQ233" s="691"/>
      <c r="CR233" s="691"/>
      <c r="CS233" s="691"/>
      <c r="CT233" s="691"/>
      <c r="CU233" s="691"/>
      <c r="CV233" s="691"/>
    </row>
    <row r="234" spans="1:100" s="307" customFormat="1" ht="57" customHeight="1" x14ac:dyDescent="0.2">
      <c r="A234" s="467">
        <v>6325</v>
      </c>
      <c r="B234" s="468" t="s">
        <v>208</v>
      </c>
      <c r="C234" s="469" t="s">
        <v>95</v>
      </c>
      <c r="D234" s="732" t="s">
        <v>734</v>
      </c>
      <c r="E234" s="627">
        <f>SUM(F234:H234)</f>
        <v>65300</v>
      </c>
      <c r="F234" s="628">
        <v>63500</v>
      </c>
      <c r="G234" s="628">
        <v>1800</v>
      </c>
      <c r="H234" s="628">
        <v>0</v>
      </c>
      <c r="I234" s="629">
        <v>715</v>
      </c>
      <c r="J234" s="630">
        <v>1898</v>
      </c>
      <c r="K234" s="630">
        <v>1898</v>
      </c>
      <c r="L234" s="630">
        <v>393</v>
      </c>
      <c r="M234" s="631">
        <f t="shared" si="26"/>
        <v>20.706006322444679</v>
      </c>
      <c r="N234" s="471" t="s">
        <v>233</v>
      </c>
      <c r="O234" s="472" t="s">
        <v>735</v>
      </c>
      <c r="P234" s="733" t="s">
        <v>100</v>
      </c>
      <c r="Q234" s="473" t="s">
        <v>182</v>
      </c>
      <c r="R234" s="474" t="s">
        <v>736</v>
      </c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</row>
    <row r="235" spans="1:100" s="217" customFormat="1" ht="30.75" customHeight="1" x14ac:dyDescent="0.2">
      <c r="A235" s="734">
        <v>8194</v>
      </c>
      <c r="B235" s="204" t="s">
        <v>122</v>
      </c>
      <c r="C235" s="234" t="s">
        <v>283</v>
      </c>
      <c r="D235" s="487" t="s">
        <v>737</v>
      </c>
      <c r="E235" s="320">
        <f>SUM(F235:H235)</f>
        <v>1900</v>
      </c>
      <c r="F235" s="239">
        <v>0</v>
      </c>
      <c r="G235" s="239">
        <v>1900</v>
      </c>
      <c r="H235" s="239">
        <v>0</v>
      </c>
      <c r="I235" s="240">
        <v>1900</v>
      </c>
      <c r="J235" s="211">
        <v>3100</v>
      </c>
      <c r="K235" s="211">
        <v>3100</v>
      </c>
      <c r="L235" s="211">
        <v>180</v>
      </c>
      <c r="M235" s="369">
        <f t="shared" si="26"/>
        <v>5.806451612903226</v>
      </c>
      <c r="N235" s="242" t="s">
        <v>366</v>
      </c>
      <c r="O235" s="365" t="s">
        <v>81</v>
      </c>
      <c r="P235" s="403" t="s">
        <v>91</v>
      </c>
      <c r="Q235" s="244" t="s">
        <v>92</v>
      </c>
      <c r="R235" s="324" t="s">
        <v>738</v>
      </c>
    </row>
    <row r="236" spans="1:100" s="218" customFormat="1" ht="21" customHeight="1" x14ac:dyDescent="0.2">
      <c r="A236" s="357">
        <v>8200</v>
      </c>
      <c r="B236" s="300" t="s">
        <v>208</v>
      </c>
      <c r="C236" s="358" t="s">
        <v>283</v>
      </c>
      <c r="D236" s="581" t="s">
        <v>739</v>
      </c>
      <c r="E236" s="207">
        <f>SUM(F236:H236)</f>
        <v>42795</v>
      </c>
      <c r="F236" s="208">
        <v>41926</v>
      </c>
      <c r="G236" s="208">
        <v>869</v>
      </c>
      <c r="H236" s="208">
        <v>0</v>
      </c>
      <c r="I236" s="210">
        <v>42795</v>
      </c>
      <c r="J236" s="433">
        <v>36114</v>
      </c>
      <c r="K236" s="433">
        <v>36114</v>
      </c>
      <c r="L236" s="433">
        <v>8375</v>
      </c>
      <c r="M236" s="241">
        <f t="shared" si="26"/>
        <v>23.190452456111206</v>
      </c>
      <c r="N236" s="213" t="s">
        <v>231</v>
      </c>
      <c r="O236" s="214" t="s">
        <v>740</v>
      </c>
      <c r="P236" s="214" t="s">
        <v>741</v>
      </c>
      <c r="Q236" s="215" t="s">
        <v>263</v>
      </c>
      <c r="R236" s="324" t="s">
        <v>411</v>
      </c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</row>
    <row r="237" spans="1:100" s="704" customFormat="1" ht="22.5" customHeight="1" thickBot="1" x14ac:dyDescent="0.25">
      <c r="A237" s="723">
        <v>8243</v>
      </c>
      <c r="B237" s="724" t="s">
        <v>86</v>
      </c>
      <c r="C237" s="327"/>
      <c r="D237" s="735" t="s">
        <v>742</v>
      </c>
      <c r="E237" s="329">
        <f>SUM(F237:H237)</f>
        <v>70000</v>
      </c>
      <c r="F237" s="736">
        <v>68000</v>
      </c>
      <c r="G237" s="736">
        <v>2000</v>
      </c>
      <c r="H237" s="736">
        <v>0</v>
      </c>
      <c r="I237" s="737">
        <v>0</v>
      </c>
      <c r="J237" s="720">
        <v>2000</v>
      </c>
      <c r="K237" s="720">
        <v>2000</v>
      </c>
      <c r="L237" s="720">
        <v>0</v>
      </c>
      <c r="M237" s="729">
        <f t="shared" si="26"/>
        <v>0</v>
      </c>
      <c r="N237" s="335"/>
      <c r="O237" s="688"/>
      <c r="P237" s="721"/>
      <c r="Q237" s="738"/>
      <c r="R237" s="739" t="s">
        <v>743</v>
      </c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</row>
    <row r="238" spans="1:100" ht="23.25" customHeight="1" thickBot="1" x14ac:dyDescent="0.25">
      <c r="A238" s="1180" t="s">
        <v>744</v>
      </c>
      <c r="B238" s="1181"/>
      <c r="C238" s="1181"/>
      <c r="D238" s="1182"/>
      <c r="E238" s="155">
        <f t="shared" ref="E238:L238" si="38">SUM(E239:E239)</f>
        <v>17825</v>
      </c>
      <c r="F238" s="158">
        <f t="shared" si="38"/>
        <v>17453</v>
      </c>
      <c r="G238" s="158">
        <f t="shared" si="38"/>
        <v>99</v>
      </c>
      <c r="H238" s="156">
        <f t="shared" si="38"/>
        <v>273</v>
      </c>
      <c r="I238" s="157">
        <f t="shared" si="38"/>
        <v>17825</v>
      </c>
      <c r="J238" s="158">
        <f t="shared" si="38"/>
        <v>10000</v>
      </c>
      <c r="K238" s="156">
        <f t="shared" si="38"/>
        <v>10000</v>
      </c>
      <c r="L238" s="158">
        <f t="shared" si="38"/>
        <v>550</v>
      </c>
      <c r="M238" s="159">
        <f t="shared" si="26"/>
        <v>5.5</v>
      </c>
      <c r="N238" s="160"/>
      <c r="O238" s="161"/>
      <c r="P238" s="161"/>
      <c r="Q238" s="162"/>
      <c r="R238" s="163"/>
    </row>
    <row r="239" spans="1:100" s="741" customFormat="1" ht="22.5" customHeight="1" thickBot="1" x14ac:dyDescent="0.25">
      <c r="A239" s="1047">
        <v>3214</v>
      </c>
      <c r="B239" s="1048" t="s">
        <v>102</v>
      </c>
      <c r="C239" s="1049" t="s">
        <v>283</v>
      </c>
      <c r="D239" s="1040" t="s">
        <v>745</v>
      </c>
      <c r="E239" s="1050">
        <f>SUM(F239:H239)</f>
        <v>17825</v>
      </c>
      <c r="F239" s="1041">
        <v>17453</v>
      </c>
      <c r="G239" s="1041">
        <v>99</v>
      </c>
      <c r="H239" s="1041">
        <v>273</v>
      </c>
      <c r="I239" s="1051">
        <v>17825</v>
      </c>
      <c r="J239" s="1044">
        <v>10000</v>
      </c>
      <c r="K239" s="1041">
        <v>10000</v>
      </c>
      <c r="L239" s="1044">
        <v>550</v>
      </c>
      <c r="M239" s="1052">
        <f t="shared" si="26"/>
        <v>5.5</v>
      </c>
      <c r="N239" s="1053" t="s">
        <v>746</v>
      </c>
      <c r="O239" s="1054" t="s">
        <v>602</v>
      </c>
      <c r="P239" s="1055" t="s">
        <v>747</v>
      </c>
      <c r="Q239" s="1056" t="s">
        <v>165</v>
      </c>
      <c r="R239" s="1057" t="s">
        <v>411</v>
      </c>
      <c r="S239" s="740"/>
      <c r="T239" s="740"/>
      <c r="U239" s="740"/>
      <c r="V239" s="740"/>
      <c r="W239" s="740"/>
      <c r="X239" s="740"/>
      <c r="Y239" s="740"/>
      <c r="Z239" s="740"/>
      <c r="AA239" s="740"/>
      <c r="AB239" s="740"/>
      <c r="AC239" s="740"/>
      <c r="AD239" s="740"/>
      <c r="AE239" s="740"/>
      <c r="AF239" s="740"/>
      <c r="AG239" s="740"/>
      <c r="AH239" s="740"/>
      <c r="AI239" s="740"/>
      <c r="AJ239" s="740"/>
      <c r="AK239" s="740"/>
      <c r="AL239" s="740"/>
      <c r="AM239" s="740"/>
      <c r="AN239" s="740"/>
      <c r="AO239" s="740"/>
      <c r="AP239" s="740"/>
      <c r="AQ239" s="740"/>
      <c r="AR239" s="740"/>
      <c r="AS239" s="740"/>
      <c r="AT239" s="740"/>
      <c r="AU239" s="740"/>
      <c r="AV239" s="740"/>
      <c r="AW239" s="740"/>
      <c r="AX239" s="740"/>
      <c r="AY239" s="740"/>
      <c r="AZ239" s="740"/>
      <c r="BA239" s="740"/>
      <c r="BB239" s="740"/>
      <c r="BC239" s="740"/>
      <c r="BD239" s="740"/>
      <c r="BE239" s="740"/>
      <c r="BF239" s="740"/>
      <c r="BG239" s="740"/>
      <c r="BH239" s="740"/>
      <c r="BI239" s="740"/>
      <c r="BJ239" s="740"/>
      <c r="BK239" s="740"/>
      <c r="BL239" s="740"/>
      <c r="BM239" s="740"/>
      <c r="BN239" s="740"/>
      <c r="BO239" s="740"/>
      <c r="BP239" s="740"/>
      <c r="BQ239" s="740"/>
      <c r="BR239" s="740"/>
      <c r="BS239" s="740"/>
      <c r="BT239" s="740"/>
      <c r="BU239" s="740"/>
      <c r="BV239" s="740"/>
      <c r="BW239" s="740"/>
      <c r="BX239" s="740"/>
      <c r="BY239" s="740"/>
      <c r="BZ239" s="740"/>
      <c r="CA239" s="740"/>
      <c r="CB239" s="740"/>
      <c r="CC239" s="740"/>
      <c r="CD239" s="740"/>
      <c r="CE239" s="740"/>
      <c r="CF239" s="740"/>
      <c r="CG239" s="740"/>
      <c r="CH239" s="740"/>
      <c r="CI239" s="740"/>
      <c r="CJ239" s="740"/>
      <c r="CK239" s="740"/>
      <c r="CL239" s="740"/>
      <c r="CM239" s="740"/>
      <c r="CN239" s="740"/>
      <c r="CO239" s="740"/>
      <c r="CP239" s="740"/>
      <c r="CQ239" s="740"/>
      <c r="CR239" s="740"/>
      <c r="CS239" s="740"/>
      <c r="CT239" s="740"/>
      <c r="CU239" s="740"/>
      <c r="CV239" s="740"/>
    </row>
    <row r="240" spans="1:100" ht="23.25" customHeight="1" thickBot="1" x14ac:dyDescent="0.25">
      <c r="A240" s="1183" t="s">
        <v>33</v>
      </c>
      <c r="B240" s="1184"/>
      <c r="C240" s="1184"/>
      <c r="D240" s="1185"/>
      <c r="E240" s="341">
        <f t="shared" ref="E240:L240" si="39">SUM(E241:E249)</f>
        <v>971365</v>
      </c>
      <c r="F240" s="342">
        <f t="shared" si="39"/>
        <v>944520</v>
      </c>
      <c r="G240" s="342">
        <f t="shared" si="39"/>
        <v>24359</v>
      </c>
      <c r="H240" s="342">
        <f t="shared" si="39"/>
        <v>2486</v>
      </c>
      <c r="I240" s="343">
        <f t="shared" si="39"/>
        <v>91293</v>
      </c>
      <c r="J240" s="158">
        <f t="shared" si="39"/>
        <v>57669</v>
      </c>
      <c r="K240" s="158">
        <f t="shared" si="39"/>
        <v>57723</v>
      </c>
      <c r="L240" s="158">
        <f t="shared" si="39"/>
        <v>15967</v>
      </c>
      <c r="M240" s="159">
        <f t="shared" si="26"/>
        <v>27.661417459245012</v>
      </c>
      <c r="N240" s="160"/>
      <c r="O240" s="161"/>
      <c r="P240" s="161"/>
      <c r="Q240" s="162"/>
      <c r="R240" s="349"/>
    </row>
    <row r="241" spans="1:100" s="355" customFormat="1" ht="73.5" customHeight="1" x14ac:dyDescent="0.2">
      <c r="A241" s="560">
        <v>6207</v>
      </c>
      <c r="B241" s="561" t="s">
        <v>102</v>
      </c>
      <c r="C241" s="350" t="s">
        <v>343</v>
      </c>
      <c r="D241" s="742" t="s">
        <v>748</v>
      </c>
      <c r="E241" s="422">
        <f t="shared" ref="E241:E246" si="40">SUM(F241:H241)</f>
        <v>77000</v>
      </c>
      <c r="F241" s="743">
        <v>74500</v>
      </c>
      <c r="G241" s="743">
        <v>2500</v>
      </c>
      <c r="H241" s="743">
        <v>0</v>
      </c>
      <c r="I241" s="744">
        <v>1460</v>
      </c>
      <c r="J241" s="1058">
        <v>61</v>
      </c>
      <c r="K241" s="1058">
        <v>61</v>
      </c>
      <c r="L241" s="745">
        <v>0</v>
      </c>
      <c r="M241" s="427">
        <f t="shared" si="26"/>
        <v>0</v>
      </c>
      <c r="N241" s="746" t="s">
        <v>345</v>
      </c>
      <c r="O241" s="747" t="s">
        <v>749</v>
      </c>
      <c r="P241" s="468" t="s">
        <v>750</v>
      </c>
      <c r="Q241" s="748"/>
      <c r="R241" s="749" t="s">
        <v>751</v>
      </c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</row>
    <row r="242" spans="1:100" s="217" customFormat="1" ht="45.75" customHeight="1" x14ac:dyDescent="0.2">
      <c r="A242" s="734">
        <v>6208</v>
      </c>
      <c r="B242" s="204" t="s">
        <v>102</v>
      </c>
      <c r="C242" s="205" t="s">
        <v>537</v>
      </c>
      <c r="D242" s="317" t="s">
        <v>752</v>
      </c>
      <c r="E242" s="207">
        <f t="shared" si="40"/>
        <v>285723</v>
      </c>
      <c r="F242" s="750">
        <v>271464</v>
      </c>
      <c r="G242" s="750">
        <v>14259</v>
      </c>
      <c r="H242" s="750">
        <v>0</v>
      </c>
      <c r="I242" s="751">
        <v>14259</v>
      </c>
      <c r="J242" s="189">
        <v>8634</v>
      </c>
      <c r="K242" s="189">
        <v>8634</v>
      </c>
      <c r="L242" s="752">
        <v>0</v>
      </c>
      <c r="M242" s="241">
        <f t="shared" si="26"/>
        <v>0</v>
      </c>
      <c r="N242" s="753"/>
      <c r="O242" s="754"/>
      <c r="P242" s="300" t="s">
        <v>511</v>
      </c>
      <c r="Q242" s="755"/>
      <c r="R242" s="449" t="s">
        <v>753</v>
      </c>
    </row>
    <row r="243" spans="1:100" s="108" customFormat="1" ht="30" customHeight="1" x14ac:dyDescent="0.2">
      <c r="A243" s="560">
        <v>6209</v>
      </c>
      <c r="B243" s="561" t="s">
        <v>102</v>
      </c>
      <c r="C243" s="350" t="s">
        <v>537</v>
      </c>
      <c r="D243" s="614" t="s">
        <v>754</v>
      </c>
      <c r="E243" s="187">
        <f t="shared" si="40"/>
        <v>15871</v>
      </c>
      <c r="F243" s="756">
        <v>15509</v>
      </c>
      <c r="G243" s="756">
        <v>0</v>
      </c>
      <c r="H243" s="756">
        <v>362</v>
      </c>
      <c r="I243" s="757">
        <v>15871</v>
      </c>
      <c r="J243" s="189">
        <v>8882</v>
      </c>
      <c r="K243" s="189">
        <v>8882</v>
      </c>
      <c r="L243" s="758">
        <v>4968</v>
      </c>
      <c r="M243" s="248">
        <f t="shared" si="26"/>
        <v>55.933348344967349</v>
      </c>
      <c r="N243" s="759"/>
      <c r="O243" s="760"/>
      <c r="P243" s="300" t="s">
        <v>755</v>
      </c>
      <c r="Q243" s="761"/>
      <c r="R243" s="449" t="s">
        <v>756</v>
      </c>
    </row>
    <row r="244" spans="1:100" s="108" customFormat="1" ht="30" customHeight="1" x14ac:dyDescent="0.2">
      <c r="A244" s="560">
        <v>6210</v>
      </c>
      <c r="B244" s="561" t="s">
        <v>102</v>
      </c>
      <c r="C244" s="350" t="s">
        <v>537</v>
      </c>
      <c r="D244" s="614" t="s">
        <v>757</v>
      </c>
      <c r="E244" s="187">
        <f t="shared" si="40"/>
        <v>31374</v>
      </c>
      <c r="F244" s="756">
        <v>30999</v>
      </c>
      <c r="G244" s="756">
        <v>0</v>
      </c>
      <c r="H244" s="756">
        <v>375</v>
      </c>
      <c r="I244" s="757">
        <v>31374</v>
      </c>
      <c r="J244" s="189">
        <v>17978</v>
      </c>
      <c r="K244" s="189">
        <v>17978</v>
      </c>
      <c r="L244" s="758">
        <v>10928</v>
      </c>
      <c r="M244" s="248">
        <f t="shared" si="26"/>
        <v>60.785404383134946</v>
      </c>
      <c r="N244" s="759"/>
      <c r="O244" s="760"/>
      <c r="P244" s="300" t="s">
        <v>755</v>
      </c>
      <c r="Q244" s="761"/>
      <c r="R244" s="449" t="s">
        <v>756</v>
      </c>
    </row>
    <row r="245" spans="1:100" s="108" customFormat="1" ht="45" customHeight="1" x14ac:dyDescent="0.2">
      <c r="A245" s="560">
        <v>6211</v>
      </c>
      <c r="B245" s="561" t="s">
        <v>102</v>
      </c>
      <c r="C245" s="350" t="s">
        <v>537</v>
      </c>
      <c r="D245" s="614" t="s">
        <v>758</v>
      </c>
      <c r="E245" s="187">
        <f t="shared" si="40"/>
        <v>20671</v>
      </c>
      <c r="F245" s="756">
        <v>20079</v>
      </c>
      <c r="G245" s="756">
        <v>0</v>
      </c>
      <c r="H245" s="756">
        <v>592</v>
      </c>
      <c r="I245" s="757">
        <v>20079</v>
      </c>
      <c r="J245" s="189">
        <v>108</v>
      </c>
      <c r="K245" s="189">
        <v>108</v>
      </c>
      <c r="L245" s="758">
        <v>71</v>
      </c>
      <c r="M245" s="248">
        <f t="shared" si="26"/>
        <v>65.740740740740748</v>
      </c>
      <c r="N245" s="759"/>
      <c r="O245" s="760"/>
      <c r="P245" s="478" t="s">
        <v>256</v>
      </c>
      <c r="Q245" s="761" t="s">
        <v>251</v>
      </c>
      <c r="R245" s="449" t="s">
        <v>759</v>
      </c>
    </row>
    <row r="246" spans="1:100" s="701" customFormat="1" ht="54.75" customHeight="1" thickBot="1" x14ac:dyDescent="0.25">
      <c r="A246" s="448">
        <v>6212</v>
      </c>
      <c r="B246" s="478" t="s">
        <v>102</v>
      </c>
      <c r="C246" s="353" t="s">
        <v>537</v>
      </c>
      <c r="D246" s="614" t="s">
        <v>760</v>
      </c>
      <c r="E246" s="187">
        <f t="shared" si="40"/>
        <v>496579</v>
      </c>
      <c r="F246" s="481">
        <v>487876</v>
      </c>
      <c r="G246" s="762">
        <v>7546</v>
      </c>
      <c r="H246" s="762">
        <v>1157</v>
      </c>
      <c r="I246" s="199">
        <v>1157</v>
      </c>
      <c r="J246" s="189">
        <v>2881</v>
      </c>
      <c r="K246" s="189">
        <v>2881</v>
      </c>
      <c r="L246" s="758">
        <v>0</v>
      </c>
      <c r="M246" s="248">
        <f t="shared" si="26"/>
        <v>0</v>
      </c>
      <c r="N246" s="249"/>
      <c r="O246" s="250"/>
      <c r="P246" s="478"/>
      <c r="Q246" s="251"/>
      <c r="R246" s="216" t="s">
        <v>761</v>
      </c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</row>
    <row r="247" spans="1:100" s="307" customFormat="1" ht="21" customHeight="1" x14ac:dyDescent="0.2">
      <c r="A247" s="357">
        <v>6220</v>
      </c>
      <c r="B247" s="300" t="s">
        <v>102</v>
      </c>
      <c r="C247" s="301" t="s">
        <v>343</v>
      </c>
      <c r="D247" s="317" t="s">
        <v>762</v>
      </c>
      <c r="E247" s="207">
        <f>SUM(F247:H247)</f>
        <v>7093</v>
      </c>
      <c r="F247" s="303">
        <v>7093</v>
      </c>
      <c r="G247" s="763">
        <v>0</v>
      </c>
      <c r="H247" s="763">
        <v>0</v>
      </c>
      <c r="I247" s="210">
        <v>7093</v>
      </c>
      <c r="J247" s="189">
        <v>4125</v>
      </c>
      <c r="K247" s="189">
        <v>4125</v>
      </c>
      <c r="L247" s="752">
        <v>0</v>
      </c>
      <c r="M247" s="241">
        <f t="shared" si="26"/>
        <v>0</v>
      </c>
      <c r="N247" s="213" t="s">
        <v>150</v>
      </c>
      <c r="O247" s="214"/>
      <c r="P247" s="214" t="s">
        <v>763</v>
      </c>
      <c r="Q247" s="215"/>
      <c r="R247" s="216" t="s">
        <v>764</v>
      </c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  <c r="CQ247" s="217"/>
      <c r="CR247" s="217"/>
      <c r="CS247" s="217"/>
      <c r="CT247" s="217"/>
      <c r="CU247" s="217"/>
      <c r="CV247" s="217"/>
    </row>
    <row r="248" spans="1:100" s="217" customFormat="1" ht="21" customHeight="1" x14ac:dyDescent="0.2">
      <c r="A248" s="357">
        <v>6221</v>
      </c>
      <c r="B248" s="300" t="s">
        <v>102</v>
      </c>
      <c r="C248" s="301" t="s">
        <v>343</v>
      </c>
      <c r="D248" s="317" t="s">
        <v>765</v>
      </c>
      <c r="E248" s="207">
        <f>SUM(F248:H248)</f>
        <v>30000</v>
      </c>
      <c r="F248" s="303">
        <v>30000</v>
      </c>
      <c r="G248" s="763">
        <v>0</v>
      </c>
      <c r="H248" s="763">
        <v>0</v>
      </c>
      <c r="I248" s="210">
        <v>0</v>
      </c>
      <c r="J248" s="189">
        <v>15000</v>
      </c>
      <c r="K248" s="189">
        <v>15000</v>
      </c>
      <c r="L248" s="752">
        <v>0</v>
      </c>
      <c r="M248" s="241">
        <f t="shared" si="26"/>
        <v>0</v>
      </c>
      <c r="N248" s="213" t="s">
        <v>113</v>
      </c>
      <c r="O248" s="214"/>
      <c r="P248" s="214" t="s">
        <v>766</v>
      </c>
      <c r="Q248" s="215"/>
      <c r="R248" s="216" t="s">
        <v>767</v>
      </c>
    </row>
    <row r="249" spans="1:100" s="307" customFormat="1" ht="30.75" customHeight="1" thickBot="1" x14ac:dyDescent="0.25">
      <c r="A249" s="723">
        <v>6223</v>
      </c>
      <c r="B249" s="724" t="s">
        <v>102</v>
      </c>
      <c r="C249" s="764" t="s">
        <v>343</v>
      </c>
      <c r="D249" s="765" t="s">
        <v>768</v>
      </c>
      <c r="E249" s="329">
        <f>SUM(F249:H249)</f>
        <v>7054</v>
      </c>
      <c r="F249" s="766">
        <v>7000</v>
      </c>
      <c r="G249" s="720">
        <v>54</v>
      </c>
      <c r="H249" s="767">
        <v>0</v>
      </c>
      <c r="I249" s="737">
        <v>0</v>
      </c>
      <c r="J249" s="768">
        <v>0</v>
      </c>
      <c r="K249" s="768">
        <v>54</v>
      </c>
      <c r="L249" s="728">
        <v>0</v>
      </c>
      <c r="M249" s="729">
        <f t="shared" si="26"/>
        <v>0</v>
      </c>
      <c r="N249" s="335" t="s">
        <v>145</v>
      </c>
      <c r="O249" s="688"/>
      <c r="P249" s="688" t="s">
        <v>91</v>
      </c>
      <c r="Q249" s="338"/>
      <c r="R249" s="722" t="s">
        <v>769</v>
      </c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  <c r="BH249" s="217"/>
      <c r="BI249" s="217"/>
      <c r="BJ249" s="217"/>
      <c r="BK249" s="217"/>
      <c r="BL249" s="217"/>
      <c r="BM249" s="217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  <c r="CQ249" s="217"/>
      <c r="CR249" s="217"/>
      <c r="CS249" s="217"/>
      <c r="CT249" s="217"/>
      <c r="CU249" s="217"/>
      <c r="CV249" s="217"/>
    </row>
    <row r="250" spans="1:100" ht="23.25" customHeight="1" thickBot="1" x14ac:dyDescent="0.25">
      <c r="A250" s="1180" t="s">
        <v>34</v>
      </c>
      <c r="B250" s="1181"/>
      <c r="C250" s="1181"/>
      <c r="D250" s="1182"/>
      <c r="E250" s="155">
        <f t="shared" ref="E250:L250" si="41">SUM(E251:E252)</f>
        <v>60853</v>
      </c>
      <c r="F250" s="158">
        <f t="shared" si="41"/>
        <v>59622</v>
      </c>
      <c r="G250" s="158">
        <f t="shared" si="41"/>
        <v>220</v>
      </c>
      <c r="H250" s="156">
        <f t="shared" si="41"/>
        <v>1011</v>
      </c>
      <c r="I250" s="157">
        <f t="shared" si="41"/>
        <v>54350</v>
      </c>
      <c r="J250" s="158">
        <f t="shared" si="41"/>
        <v>72392</v>
      </c>
      <c r="K250" s="158">
        <f t="shared" si="41"/>
        <v>72392</v>
      </c>
      <c r="L250" s="158">
        <f t="shared" si="41"/>
        <v>1358</v>
      </c>
      <c r="M250" s="159">
        <f t="shared" si="26"/>
        <v>1.8758978892695326</v>
      </c>
      <c r="N250" s="160"/>
      <c r="O250" s="161"/>
      <c r="P250" s="161"/>
      <c r="Q250" s="162"/>
      <c r="R250" s="163"/>
    </row>
    <row r="251" spans="1:100" s="355" customFormat="1" ht="22.5" customHeight="1" x14ac:dyDescent="0.2">
      <c r="A251" s="560">
        <v>6215</v>
      </c>
      <c r="B251" s="561" t="s">
        <v>192</v>
      </c>
      <c r="C251" s="350" t="s">
        <v>343</v>
      </c>
      <c r="D251" s="1059" t="s">
        <v>770</v>
      </c>
      <c r="E251" s="167">
        <f>SUM(F251:H251)</f>
        <v>6611</v>
      </c>
      <c r="F251" s="1060">
        <v>6503</v>
      </c>
      <c r="G251" s="1060">
        <v>108</v>
      </c>
      <c r="H251" s="1060">
        <v>0</v>
      </c>
      <c r="I251" s="1061">
        <v>108</v>
      </c>
      <c r="J251" s="1062">
        <v>10892</v>
      </c>
      <c r="K251" s="1062">
        <v>10892</v>
      </c>
      <c r="L251" s="1062">
        <v>0</v>
      </c>
      <c r="M251" s="297">
        <f t="shared" si="26"/>
        <v>0</v>
      </c>
      <c r="N251" s="1063"/>
      <c r="O251" s="606"/>
      <c r="P251" s="561" t="s">
        <v>771</v>
      </c>
      <c r="Q251" s="1064"/>
      <c r="R251" s="1065" t="s">
        <v>772</v>
      </c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</row>
    <row r="252" spans="1:100" s="770" customFormat="1" ht="34.5" customHeight="1" thickBot="1" x14ac:dyDescent="0.25">
      <c r="A252" s="1066">
        <v>6219</v>
      </c>
      <c r="B252" s="1067" t="s">
        <v>192</v>
      </c>
      <c r="C252" s="1068" t="s">
        <v>537</v>
      </c>
      <c r="D252" s="1069" t="s">
        <v>773</v>
      </c>
      <c r="E252" s="1070">
        <f>SUM(F252:H252)</f>
        <v>54242</v>
      </c>
      <c r="F252" s="1071">
        <v>53119</v>
      </c>
      <c r="G252" s="1071">
        <v>112</v>
      </c>
      <c r="H252" s="1071">
        <f>1011</f>
        <v>1011</v>
      </c>
      <c r="I252" s="1072">
        <v>54242</v>
      </c>
      <c r="J252" s="1073">
        <v>61500</v>
      </c>
      <c r="K252" s="1073">
        <v>61500</v>
      </c>
      <c r="L252" s="683">
        <v>1358</v>
      </c>
      <c r="M252" s="1074">
        <f t="shared" si="26"/>
        <v>2.2081300813008129</v>
      </c>
      <c r="N252" s="1075"/>
      <c r="O252" s="1076"/>
      <c r="P252" s="724" t="s">
        <v>774</v>
      </c>
      <c r="Q252" s="1077"/>
      <c r="R252" s="1078" t="s">
        <v>756</v>
      </c>
      <c r="S252" s="769"/>
      <c r="T252" s="769"/>
      <c r="U252" s="769"/>
      <c r="V252" s="769"/>
      <c r="W252" s="769"/>
      <c r="X252" s="769"/>
      <c r="Y252" s="769"/>
      <c r="Z252" s="769"/>
      <c r="AA252" s="769"/>
      <c r="AB252" s="769"/>
      <c r="AC252" s="769"/>
      <c r="AD252" s="769"/>
      <c r="AE252" s="769"/>
      <c r="AF252" s="769"/>
      <c r="AG252" s="769"/>
      <c r="AH252" s="769"/>
      <c r="AI252" s="769"/>
      <c r="AJ252" s="769"/>
      <c r="AK252" s="769"/>
      <c r="AL252" s="769"/>
      <c r="AM252" s="769"/>
      <c r="AN252" s="769"/>
      <c r="AO252" s="769"/>
      <c r="AP252" s="769"/>
      <c r="AQ252" s="769"/>
      <c r="AR252" s="769"/>
      <c r="AS252" s="769"/>
      <c r="AT252" s="769"/>
      <c r="AU252" s="769"/>
      <c r="AV252" s="769"/>
      <c r="AW252" s="769"/>
      <c r="AX252" s="769"/>
      <c r="AY252" s="769"/>
      <c r="AZ252" s="769"/>
      <c r="BA252" s="769"/>
      <c r="BB252" s="769"/>
      <c r="BC252" s="769"/>
      <c r="BD252" s="769"/>
      <c r="BE252" s="769"/>
      <c r="BF252" s="769"/>
      <c r="BG252" s="769"/>
      <c r="BH252" s="769"/>
      <c r="BI252" s="769"/>
      <c r="BJ252" s="769"/>
      <c r="BK252" s="769"/>
      <c r="BL252" s="769"/>
      <c r="BM252" s="769"/>
      <c r="BN252" s="769"/>
      <c r="BO252" s="769"/>
      <c r="BP252" s="769"/>
      <c r="BQ252" s="769"/>
      <c r="BR252" s="769"/>
      <c r="BS252" s="769"/>
      <c r="BT252" s="769"/>
      <c r="BU252" s="769"/>
      <c r="BV252" s="769"/>
      <c r="BW252" s="769"/>
      <c r="BX252" s="769"/>
      <c r="BY252" s="769"/>
      <c r="BZ252" s="769"/>
      <c r="CA252" s="769"/>
      <c r="CB252" s="769"/>
      <c r="CC252" s="769"/>
      <c r="CD252" s="769"/>
      <c r="CE252" s="769"/>
      <c r="CF252" s="769"/>
      <c r="CG252" s="769"/>
      <c r="CH252" s="769"/>
      <c r="CI252" s="769"/>
      <c r="CJ252" s="769"/>
      <c r="CK252" s="769"/>
      <c r="CL252" s="769"/>
      <c r="CM252" s="769"/>
      <c r="CN252" s="769"/>
      <c r="CO252" s="769"/>
      <c r="CP252" s="769"/>
      <c r="CQ252" s="769"/>
      <c r="CR252" s="769"/>
      <c r="CS252" s="769"/>
      <c r="CT252" s="769"/>
      <c r="CU252" s="769"/>
      <c r="CV252" s="769"/>
    </row>
    <row r="253" spans="1:100" ht="22.5" customHeight="1" thickBot="1" x14ac:dyDescent="0.25">
      <c r="A253" s="1180" t="s">
        <v>35</v>
      </c>
      <c r="B253" s="1181"/>
      <c r="C253" s="1181"/>
      <c r="D253" s="1182"/>
      <c r="E253" s="155">
        <f t="shared" ref="E253:L253" si="42">SUM(E254:E254)</f>
        <v>3000</v>
      </c>
      <c r="F253" s="158">
        <f t="shared" si="42"/>
        <v>0</v>
      </c>
      <c r="G253" s="158">
        <f t="shared" si="42"/>
        <v>3000</v>
      </c>
      <c r="H253" s="156">
        <f t="shared" si="42"/>
        <v>0</v>
      </c>
      <c r="I253" s="157">
        <f t="shared" si="42"/>
        <v>1234</v>
      </c>
      <c r="J253" s="158">
        <f t="shared" si="42"/>
        <v>2700</v>
      </c>
      <c r="K253" s="158">
        <f t="shared" si="42"/>
        <v>2700</v>
      </c>
      <c r="L253" s="344">
        <f t="shared" si="42"/>
        <v>950</v>
      </c>
      <c r="M253" s="159">
        <f t="shared" si="26"/>
        <v>35.185185185185183</v>
      </c>
      <c r="N253" s="346"/>
      <c r="O253" s="347"/>
      <c r="P253" s="347"/>
      <c r="Q253" s="348"/>
      <c r="R253" s="349"/>
    </row>
    <row r="254" spans="1:100" s="731" customFormat="1" ht="46.5" customHeight="1" thickBot="1" x14ac:dyDescent="0.25">
      <c r="A254" s="723">
        <v>6048</v>
      </c>
      <c r="B254" s="724" t="s">
        <v>137</v>
      </c>
      <c r="C254" s="327" t="s">
        <v>283</v>
      </c>
      <c r="D254" s="771" t="s">
        <v>775</v>
      </c>
      <c r="E254" s="329">
        <f>SUM(F254:H254)</f>
        <v>3000</v>
      </c>
      <c r="F254" s="726">
        <v>0</v>
      </c>
      <c r="G254" s="726">
        <v>3000</v>
      </c>
      <c r="H254" s="726">
        <v>0</v>
      </c>
      <c r="I254" s="727">
        <v>1234</v>
      </c>
      <c r="J254" s="728">
        <v>2700</v>
      </c>
      <c r="K254" s="726">
        <v>2700</v>
      </c>
      <c r="L254" s="728">
        <v>950</v>
      </c>
      <c r="M254" s="369">
        <f t="shared" si="26"/>
        <v>35.185185185185183</v>
      </c>
      <c r="N254" s="772"/>
      <c r="O254" s="773"/>
      <c r="P254" s="774"/>
      <c r="Q254" s="775"/>
      <c r="R254" s="776" t="s">
        <v>776</v>
      </c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447"/>
      <c r="BM254" s="447"/>
      <c r="BN254" s="447"/>
      <c r="BO254" s="447"/>
      <c r="BP254" s="447"/>
      <c r="BQ254" s="447"/>
      <c r="BR254" s="447"/>
      <c r="BS254" s="447"/>
      <c r="BT254" s="447"/>
      <c r="BU254" s="447"/>
      <c r="BV254" s="447"/>
      <c r="BW254" s="447"/>
      <c r="BX254" s="447"/>
      <c r="BY254" s="447"/>
      <c r="BZ254" s="447"/>
      <c r="CA254" s="447"/>
      <c r="CB254" s="447"/>
      <c r="CC254" s="447"/>
      <c r="CD254" s="447"/>
      <c r="CE254" s="447"/>
      <c r="CF254" s="447"/>
      <c r="CG254" s="447"/>
      <c r="CH254" s="447"/>
      <c r="CI254" s="447"/>
      <c r="CJ254" s="447"/>
      <c r="CK254" s="447"/>
      <c r="CL254" s="447"/>
      <c r="CM254" s="447"/>
      <c r="CN254" s="447"/>
      <c r="CO254" s="447"/>
      <c r="CP254" s="447"/>
      <c r="CQ254" s="447"/>
      <c r="CR254" s="447"/>
      <c r="CS254" s="447"/>
      <c r="CT254" s="447"/>
      <c r="CU254" s="447"/>
      <c r="CV254" s="447"/>
    </row>
    <row r="255" spans="1:100" ht="21.75" customHeight="1" thickBot="1" x14ac:dyDescent="0.25">
      <c r="A255" s="1180" t="s">
        <v>36</v>
      </c>
      <c r="B255" s="1181"/>
      <c r="C255" s="1181"/>
      <c r="D255" s="1182"/>
      <c r="E255" s="155">
        <f t="shared" ref="E255:L255" si="43">SUM(E256:E257)</f>
        <v>73522</v>
      </c>
      <c r="F255" s="158">
        <f t="shared" si="43"/>
        <v>69492</v>
      </c>
      <c r="G255" s="158">
        <f t="shared" si="43"/>
        <v>4030</v>
      </c>
      <c r="H255" s="156">
        <f t="shared" si="43"/>
        <v>0</v>
      </c>
      <c r="I255" s="157">
        <f t="shared" si="43"/>
        <v>32631</v>
      </c>
      <c r="J255" s="158">
        <f t="shared" si="43"/>
        <v>38137</v>
      </c>
      <c r="K255" s="158">
        <f t="shared" si="43"/>
        <v>38137</v>
      </c>
      <c r="L255" s="158">
        <f t="shared" si="43"/>
        <v>0</v>
      </c>
      <c r="M255" s="159">
        <f>(L255/K255)*100</f>
        <v>0</v>
      </c>
      <c r="N255" s="160"/>
      <c r="O255" s="161"/>
      <c r="P255" s="161"/>
      <c r="Q255" s="162"/>
      <c r="R255" s="163"/>
    </row>
    <row r="256" spans="1:100" s="218" customFormat="1" ht="83.25" customHeight="1" x14ac:dyDescent="0.2">
      <c r="A256" s="734">
        <v>2010</v>
      </c>
      <c r="B256" s="204" t="s">
        <v>102</v>
      </c>
      <c r="C256" s="205" t="s">
        <v>326</v>
      </c>
      <c r="D256" s="782" t="s">
        <v>777</v>
      </c>
      <c r="E256" s="320">
        <f>SUM(F256:H256)</f>
        <v>30995</v>
      </c>
      <c r="F256" s="783">
        <v>28601</v>
      </c>
      <c r="G256" s="783">
        <v>2394</v>
      </c>
      <c r="H256" s="783">
        <v>0</v>
      </c>
      <c r="I256" s="784">
        <v>30995</v>
      </c>
      <c r="J256" s="785">
        <v>27246</v>
      </c>
      <c r="K256" s="785">
        <v>27246</v>
      </c>
      <c r="L256" s="785">
        <v>0</v>
      </c>
      <c r="M256" s="369">
        <f t="shared" ref="M256:M308" si="44">(L256/K256)*100</f>
        <v>0</v>
      </c>
      <c r="N256" s="786" t="s">
        <v>195</v>
      </c>
      <c r="O256" s="787" t="s">
        <v>290</v>
      </c>
      <c r="P256" s="204" t="s">
        <v>778</v>
      </c>
      <c r="Q256" s="788"/>
      <c r="R256" s="404" t="s">
        <v>779</v>
      </c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</row>
    <row r="257" spans="1:100" s="731" customFormat="1" ht="44.25" customHeight="1" thickBot="1" x14ac:dyDescent="0.25">
      <c r="A257" s="435">
        <v>8189</v>
      </c>
      <c r="B257" s="457" t="s">
        <v>102</v>
      </c>
      <c r="C257" s="717" t="s">
        <v>326</v>
      </c>
      <c r="D257" s="777" t="s">
        <v>780</v>
      </c>
      <c r="E257" s="452">
        <f>SUM(F257:H257)</f>
        <v>42527</v>
      </c>
      <c r="F257" s="778">
        <v>40891</v>
      </c>
      <c r="G257" s="779">
        <v>1636</v>
      </c>
      <c r="H257" s="779">
        <v>0</v>
      </c>
      <c r="I257" s="462">
        <v>1636</v>
      </c>
      <c r="J257" s="780">
        <v>10891</v>
      </c>
      <c r="K257" s="780">
        <v>10891</v>
      </c>
      <c r="L257" s="463">
        <v>0</v>
      </c>
      <c r="M257" s="454">
        <f t="shared" si="44"/>
        <v>0</v>
      </c>
      <c r="N257" s="443" t="s">
        <v>195</v>
      </c>
      <c r="O257" s="444" t="s">
        <v>781</v>
      </c>
      <c r="P257" s="444" t="s">
        <v>782</v>
      </c>
      <c r="Q257" s="445"/>
      <c r="R257" s="781" t="s">
        <v>783</v>
      </c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447"/>
      <c r="BM257" s="447"/>
      <c r="BN257" s="447"/>
      <c r="BO257" s="447"/>
      <c r="BP257" s="447"/>
      <c r="BQ257" s="447"/>
      <c r="BR257" s="447"/>
      <c r="BS257" s="447"/>
      <c r="BT257" s="447"/>
      <c r="BU257" s="447"/>
      <c r="BV257" s="447"/>
      <c r="BW257" s="447"/>
      <c r="BX257" s="447"/>
      <c r="BY257" s="447"/>
      <c r="BZ257" s="447"/>
      <c r="CA257" s="447"/>
      <c r="CB257" s="447"/>
      <c r="CC257" s="447"/>
      <c r="CD257" s="447"/>
      <c r="CE257" s="447"/>
      <c r="CF257" s="447"/>
      <c r="CG257" s="447"/>
      <c r="CH257" s="447"/>
      <c r="CI257" s="447"/>
      <c r="CJ257" s="447"/>
      <c r="CK257" s="447"/>
      <c r="CL257" s="447"/>
      <c r="CM257" s="447"/>
      <c r="CN257" s="447"/>
      <c r="CO257" s="447"/>
      <c r="CP257" s="447"/>
      <c r="CQ257" s="447"/>
      <c r="CR257" s="447"/>
      <c r="CS257" s="447"/>
      <c r="CT257" s="447"/>
      <c r="CU257" s="447"/>
      <c r="CV257" s="447"/>
    </row>
    <row r="258" spans="1:100" ht="21.75" customHeight="1" thickBot="1" x14ac:dyDescent="0.25">
      <c r="A258" s="1180" t="s">
        <v>37</v>
      </c>
      <c r="B258" s="1181"/>
      <c r="C258" s="1181"/>
      <c r="D258" s="1181"/>
      <c r="E258" s="464">
        <f>SUM(E259:E259)</f>
        <v>67000</v>
      </c>
      <c r="F258" s="158">
        <f t="shared" ref="F258:L258" si="45">SUM(F259:F259)</f>
        <v>60900</v>
      </c>
      <c r="G258" s="158">
        <f t="shared" si="45"/>
        <v>5500</v>
      </c>
      <c r="H258" s="156">
        <f t="shared" si="45"/>
        <v>600</v>
      </c>
      <c r="I258" s="157">
        <f t="shared" si="45"/>
        <v>240</v>
      </c>
      <c r="J258" s="158">
        <f t="shared" si="45"/>
        <v>0</v>
      </c>
      <c r="K258" s="158">
        <f t="shared" si="45"/>
        <v>240</v>
      </c>
      <c r="L258" s="184">
        <f t="shared" si="45"/>
        <v>240</v>
      </c>
      <c r="M258" s="159">
        <f>(L258/K258)*100</f>
        <v>100</v>
      </c>
      <c r="N258" s="160"/>
      <c r="O258" s="161"/>
      <c r="P258" s="161"/>
      <c r="Q258" s="162"/>
      <c r="R258" s="163"/>
    </row>
    <row r="259" spans="1:100" s="218" customFormat="1" ht="30" customHeight="1" thickBot="1" x14ac:dyDescent="0.25">
      <c r="A259" s="734">
        <v>8235</v>
      </c>
      <c r="B259" s="204" t="s">
        <v>102</v>
      </c>
      <c r="C259" s="205" t="s">
        <v>784</v>
      </c>
      <c r="D259" s="782" t="s">
        <v>785</v>
      </c>
      <c r="E259" s="320">
        <f>SUM(F259:H259)</f>
        <v>67000</v>
      </c>
      <c r="F259" s="783">
        <v>60900</v>
      </c>
      <c r="G259" s="783">
        <v>5500</v>
      </c>
      <c r="H259" s="783">
        <v>600</v>
      </c>
      <c r="I259" s="784">
        <v>240</v>
      </c>
      <c r="J259" s="785">
        <v>0</v>
      </c>
      <c r="K259" s="785">
        <v>240</v>
      </c>
      <c r="L259" s="785">
        <v>240</v>
      </c>
      <c r="M259" s="369">
        <f t="shared" ref="M259" si="46">(L259/K259)*100</f>
        <v>100</v>
      </c>
      <c r="N259" s="786" t="s">
        <v>195</v>
      </c>
      <c r="O259" s="787"/>
      <c r="P259" s="204"/>
      <c r="Q259" s="788"/>
      <c r="R259" s="404" t="s">
        <v>786</v>
      </c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</row>
    <row r="260" spans="1:100" ht="20.25" customHeight="1" thickBot="1" x14ac:dyDescent="0.25">
      <c r="A260" s="1180" t="s">
        <v>39</v>
      </c>
      <c r="B260" s="1181"/>
      <c r="C260" s="1181"/>
      <c r="D260" s="1182"/>
      <c r="E260" s="789">
        <f t="shared" ref="E260:L260" si="47">SUM(E261:E278)</f>
        <v>61866</v>
      </c>
      <c r="F260" s="789">
        <f t="shared" si="47"/>
        <v>47521</v>
      </c>
      <c r="G260" s="789">
        <f t="shared" si="47"/>
        <v>11353</v>
      </c>
      <c r="H260" s="790">
        <f t="shared" si="47"/>
        <v>2992</v>
      </c>
      <c r="I260" s="791">
        <f t="shared" si="47"/>
        <v>31183</v>
      </c>
      <c r="J260" s="789">
        <f t="shared" si="47"/>
        <v>35154</v>
      </c>
      <c r="K260" s="789">
        <f t="shared" si="47"/>
        <v>35154</v>
      </c>
      <c r="L260" s="789">
        <f t="shared" si="47"/>
        <v>1380</v>
      </c>
      <c r="M260" s="159">
        <f t="shared" si="44"/>
        <v>3.925584570745861</v>
      </c>
      <c r="N260" s="792"/>
      <c r="O260" s="793"/>
      <c r="P260" s="161"/>
      <c r="Q260" s="162"/>
      <c r="R260" s="163"/>
    </row>
    <row r="261" spans="1:100" s="218" customFormat="1" ht="20.25" customHeight="1" x14ac:dyDescent="0.2">
      <c r="A261" s="467">
        <v>4042</v>
      </c>
      <c r="B261" s="468"/>
      <c r="C261" s="794" t="s">
        <v>87</v>
      </c>
      <c r="D261" s="470" t="s">
        <v>787</v>
      </c>
      <c r="E261" s="627">
        <f t="shared" ref="E261:E278" si="48">SUM(F261:H261)</f>
        <v>7100</v>
      </c>
      <c r="F261" s="795">
        <v>0</v>
      </c>
      <c r="G261" s="796">
        <v>7100</v>
      </c>
      <c r="H261" s="796">
        <v>0</v>
      </c>
      <c r="I261" s="629">
        <v>4438</v>
      </c>
      <c r="J261" s="189">
        <v>1250</v>
      </c>
      <c r="K261" s="189">
        <v>1250</v>
      </c>
      <c r="L261" s="797">
        <v>305</v>
      </c>
      <c r="M261" s="631">
        <f t="shared" si="44"/>
        <v>24.4</v>
      </c>
      <c r="N261" s="471"/>
      <c r="O261" s="472"/>
      <c r="P261" s="472" t="s">
        <v>382</v>
      </c>
      <c r="Q261" s="473"/>
      <c r="R261" s="798" t="s">
        <v>788</v>
      </c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7"/>
      <c r="CU261" s="217"/>
      <c r="CV261" s="217"/>
    </row>
    <row r="262" spans="1:100" s="307" customFormat="1" ht="30.75" customHeight="1" x14ac:dyDescent="0.2">
      <c r="A262" s="357">
        <v>4098</v>
      </c>
      <c r="B262" s="300"/>
      <c r="C262" s="301" t="s">
        <v>87</v>
      </c>
      <c r="D262" s="302" t="s">
        <v>789</v>
      </c>
      <c r="E262" s="207">
        <f t="shared" si="48"/>
        <v>800</v>
      </c>
      <c r="F262" s="303">
        <v>0</v>
      </c>
      <c r="G262" s="763">
        <v>0</v>
      </c>
      <c r="H262" s="763">
        <v>800</v>
      </c>
      <c r="I262" s="210">
        <v>800</v>
      </c>
      <c r="J262" s="189">
        <v>3255</v>
      </c>
      <c r="K262" s="189">
        <v>2485</v>
      </c>
      <c r="L262" s="360">
        <v>49</v>
      </c>
      <c r="M262" s="304">
        <f t="shared" si="44"/>
        <v>1.971830985915493</v>
      </c>
      <c r="N262" s="213"/>
      <c r="O262" s="214"/>
      <c r="P262" s="214" t="s">
        <v>382</v>
      </c>
      <c r="Q262" s="215"/>
      <c r="R262" s="216" t="s">
        <v>790</v>
      </c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  <c r="CQ262" s="217"/>
      <c r="CR262" s="217"/>
      <c r="CS262" s="217"/>
      <c r="CT262" s="217"/>
      <c r="CU262" s="217"/>
      <c r="CV262" s="217"/>
    </row>
    <row r="263" spans="1:100" s="799" customFormat="1" ht="81.75" customHeight="1" x14ac:dyDescent="0.2">
      <c r="A263" s="1079" t="s">
        <v>791</v>
      </c>
      <c r="B263" s="300" t="s">
        <v>122</v>
      </c>
      <c r="C263" s="301" t="s">
        <v>87</v>
      </c>
      <c r="D263" s="359" t="s">
        <v>792</v>
      </c>
      <c r="E263" s="207">
        <f t="shared" si="48"/>
        <v>4350</v>
      </c>
      <c r="F263" s="396">
        <v>3786</v>
      </c>
      <c r="G263" s="812">
        <v>347</v>
      </c>
      <c r="H263" s="812">
        <v>217</v>
      </c>
      <c r="I263" s="813">
        <v>4350</v>
      </c>
      <c r="J263" s="189">
        <v>41</v>
      </c>
      <c r="K263" s="189">
        <v>41</v>
      </c>
      <c r="L263" s="814">
        <v>22</v>
      </c>
      <c r="M263" s="241">
        <f t="shared" si="44"/>
        <v>53.658536585365859</v>
      </c>
      <c r="N263" s="213" t="s">
        <v>605</v>
      </c>
      <c r="O263" s="214" t="s">
        <v>793</v>
      </c>
      <c r="P263" s="214" t="s">
        <v>256</v>
      </c>
      <c r="Q263" s="215" t="s">
        <v>251</v>
      </c>
      <c r="R263" s="216" t="s">
        <v>794</v>
      </c>
      <c r="S263" s="375"/>
      <c r="T263" s="375"/>
      <c r="U263" s="375"/>
      <c r="V263" s="375"/>
      <c r="W263" s="375"/>
      <c r="X263" s="375"/>
      <c r="Y263" s="375"/>
      <c r="Z263" s="375"/>
      <c r="AA263" s="375"/>
      <c r="AB263" s="375"/>
      <c r="AC263" s="375"/>
      <c r="AD263" s="375"/>
      <c r="AE263" s="375"/>
      <c r="AF263" s="375"/>
      <c r="AG263" s="375"/>
      <c r="AH263" s="375"/>
      <c r="AI263" s="375"/>
      <c r="AJ263" s="375"/>
      <c r="AK263" s="375"/>
      <c r="AL263" s="375"/>
      <c r="AM263" s="375"/>
      <c r="AN263" s="375"/>
      <c r="AO263" s="375"/>
      <c r="AP263" s="375"/>
      <c r="AQ263" s="375"/>
      <c r="AR263" s="375"/>
      <c r="AS263" s="375"/>
      <c r="AT263" s="375"/>
      <c r="AU263" s="375"/>
      <c r="AV263" s="375"/>
      <c r="AW263" s="375"/>
      <c r="AX263" s="375"/>
      <c r="AY263" s="375"/>
      <c r="AZ263" s="375"/>
      <c r="BA263" s="375"/>
      <c r="BB263" s="375"/>
      <c r="BC263" s="375"/>
      <c r="BD263" s="375"/>
      <c r="BE263" s="375"/>
      <c r="BF263" s="375"/>
      <c r="BG263" s="375"/>
      <c r="BH263" s="375"/>
      <c r="BI263" s="375"/>
      <c r="BJ263" s="375"/>
      <c r="BK263" s="375"/>
      <c r="BL263" s="375"/>
      <c r="BM263" s="375"/>
      <c r="BN263" s="375"/>
      <c r="BO263" s="375"/>
      <c r="BP263" s="375"/>
      <c r="BQ263" s="375"/>
      <c r="BR263" s="375"/>
      <c r="BS263" s="375"/>
      <c r="BT263" s="375"/>
      <c r="BU263" s="375"/>
      <c r="BV263" s="375"/>
      <c r="BW263" s="375"/>
      <c r="BX263" s="375"/>
      <c r="BY263" s="375"/>
      <c r="BZ263" s="375"/>
      <c r="CA263" s="375"/>
      <c r="CB263" s="375"/>
      <c r="CC263" s="375"/>
      <c r="CD263" s="375"/>
      <c r="CE263" s="375"/>
      <c r="CF263" s="375"/>
      <c r="CG263" s="375"/>
      <c r="CH263" s="375"/>
      <c r="CI263" s="375"/>
      <c r="CJ263" s="375"/>
      <c r="CK263" s="375"/>
      <c r="CL263" s="375"/>
      <c r="CM263" s="375"/>
      <c r="CN263" s="375"/>
      <c r="CO263" s="375"/>
      <c r="CP263" s="375"/>
      <c r="CQ263" s="375"/>
      <c r="CR263" s="375"/>
      <c r="CS263" s="375"/>
      <c r="CT263" s="375"/>
      <c r="CU263" s="375"/>
      <c r="CV263" s="375"/>
    </row>
    <row r="264" spans="1:100" s="375" customFormat="1" ht="70.5" customHeight="1" x14ac:dyDescent="0.2">
      <c r="A264" s="1080" t="s">
        <v>795</v>
      </c>
      <c r="B264" s="204" t="s">
        <v>94</v>
      </c>
      <c r="C264" s="234" t="s">
        <v>87</v>
      </c>
      <c r="D264" s="843" t="s">
        <v>796</v>
      </c>
      <c r="E264" s="320">
        <f t="shared" si="48"/>
        <v>5294</v>
      </c>
      <c r="F264" s="372">
        <v>4828</v>
      </c>
      <c r="G264" s="805">
        <v>466</v>
      </c>
      <c r="H264" s="805">
        <v>0</v>
      </c>
      <c r="I264" s="806">
        <v>5294</v>
      </c>
      <c r="J264" s="569">
        <v>1380</v>
      </c>
      <c r="K264" s="569">
        <v>1380</v>
      </c>
      <c r="L264" s="807">
        <v>0</v>
      </c>
      <c r="M264" s="314">
        <f t="shared" si="44"/>
        <v>0</v>
      </c>
      <c r="N264" s="364" t="s">
        <v>255</v>
      </c>
      <c r="O264" s="365" t="s">
        <v>793</v>
      </c>
      <c r="P264" s="403" t="s">
        <v>797</v>
      </c>
      <c r="Q264" s="244" t="s">
        <v>237</v>
      </c>
      <c r="R264" s="404" t="s">
        <v>798</v>
      </c>
    </row>
    <row r="265" spans="1:100" s="799" customFormat="1" ht="84" customHeight="1" x14ac:dyDescent="0.2">
      <c r="A265" s="874" t="s">
        <v>799</v>
      </c>
      <c r="B265" s="300" t="s">
        <v>94</v>
      </c>
      <c r="C265" s="234" t="s">
        <v>87</v>
      </c>
      <c r="D265" s="843" t="s">
        <v>800</v>
      </c>
      <c r="E265" s="207">
        <f t="shared" si="48"/>
        <v>4837</v>
      </c>
      <c r="F265" s="396">
        <v>4364</v>
      </c>
      <c r="G265" s="812">
        <v>473</v>
      </c>
      <c r="H265" s="812">
        <v>0</v>
      </c>
      <c r="I265" s="813">
        <v>4364</v>
      </c>
      <c r="J265" s="189">
        <v>900</v>
      </c>
      <c r="K265" s="189">
        <v>900</v>
      </c>
      <c r="L265" s="814">
        <v>0</v>
      </c>
      <c r="M265" s="304">
        <f t="shared" si="44"/>
        <v>0</v>
      </c>
      <c r="N265" s="213" t="s">
        <v>416</v>
      </c>
      <c r="O265" s="214" t="s">
        <v>793</v>
      </c>
      <c r="P265" s="214" t="s">
        <v>801</v>
      </c>
      <c r="Q265" s="215" t="s">
        <v>237</v>
      </c>
      <c r="R265" s="216" t="s">
        <v>802</v>
      </c>
      <c r="S265" s="375"/>
      <c r="T265" s="375"/>
      <c r="U265" s="375"/>
      <c r="V265" s="375"/>
      <c r="W265" s="375"/>
      <c r="X265" s="375"/>
      <c r="Y265" s="375"/>
      <c r="Z265" s="375"/>
      <c r="AA265" s="375"/>
      <c r="AB265" s="375"/>
      <c r="AC265" s="375"/>
      <c r="AD265" s="375"/>
      <c r="AE265" s="375"/>
      <c r="AF265" s="375"/>
      <c r="AG265" s="375"/>
      <c r="AH265" s="375"/>
      <c r="AI265" s="375"/>
      <c r="AJ265" s="375"/>
      <c r="AK265" s="375"/>
      <c r="AL265" s="375"/>
      <c r="AM265" s="375"/>
      <c r="AN265" s="375"/>
      <c r="AO265" s="375"/>
      <c r="AP265" s="375"/>
      <c r="AQ265" s="375"/>
      <c r="AR265" s="375"/>
      <c r="AS265" s="375"/>
      <c r="AT265" s="375"/>
      <c r="AU265" s="375"/>
      <c r="AV265" s="375"/>
      <c r="AW265" s="375"/>
      <c r="AX265" s="375"/>
      <c r="AY265" s="375"/>
      <c r="AZ265" s="375"/>
      <c r="BA265" s="375"/>
      <c r="BB265" s="375"/>
      <c r="BC265" s="375"/>
      <c r="BD265" s="375"/>
      <c r="BE265" s="375"/>
      <c r="BF265" s="375"/>
      <c r="BG265" s="375"/>
      <c r="BH265" s="375"/>
      <c r="BI265" s="375"/>
      <c r="BJ265" s="375"/>
      <c r="BK265" s="375"/>
      <c r="BL265" s="375"/>
      <c r="BM265" s="375"/>
      <c r="BN265" s="375"/>
      <c r="BO265" s="375"/>
      <c r="BP265" s="375"/>
      <c r="BQ265" s="375"/>
      <c r="BR265" s="375"/>
      <c r="BS265" s="375"/>
      <c r="BT265" s="375"/>
      <c r="BU265" s="375"/>
      <c r="BV265" s="375"/>
      <c r="BW265" s="375"/>
      <c r="BX265" s="375"/>
      <c r="BY265" s="375"/>
      <c r="BZ265" s="375"/>
      <c r="CA265" s="375"/>
      <c r="CB265" s="375"/>
      <c r="CC265" s="375"/>
      <c r="CD265" s="375"/>
      <c r="CE265" s="375"/>
      <c r="CF265" s="375"/>
      <c r="CG265" s="375"/>
      <c r="CH265" s="375"/>
      <c r="CI265" s="375"/>
      <c r="CJ265" s="375"/>
      <c r="CK265" s="375"/>
      <c r="CL265" s="375"/>
      <c r="CM265" s="375"/>
      <c r="CN265" s="375"/>
      <c r="CO265" s="375"/>
      <c r="CP265" s="375"/>
      <c r="CQ265" s="375"/>
      <c r="CR265" s="375"/>
      <c r="CS265" s="375"/>
      <c r="CT265" s="375"/>
      <c r="CU265" s="375"/>
      <c r="CV265" s="375"/>
    </row>
    <row r="266" spans="1:100" s="799" customFormat="1" ht="86.25" customHeight="1" x14ac:dyDescent="0.2">
      <c r="A266" s="1080" t="s">
        <v>803</v>
      </c>
      <c r="B266" s="204" t="s">
        <v>102</v>
      </c>
      <c r="C266" s="234" t="s">
        <v>87</v>
      </c>
      <c r="D266" s="843" t="s">
        <v>804</v>
      </c>
      <c r="E266" s="320">
        <f t="shared" si="48"/>
        <v>2619</v>
      </c>
      <c r="F266" s="372">
        <v>2269</v>
      </c>
      <c r="G266" s="805">
        <v>237</v>
      </c>
      <c r="H266" s="805">
        <v>113</v>
      </c>
      <c r="I266" s="806">
        <v>2619</v>
      </c>
      <c r="J266" s="371">
        <v>0</v>
      </c>
      <c r="K266" s="372">
        <v>231</v>
      </c>
      <c r="L266" s="807">
        <v>230</v>
      </c>
      <c r="M266" s="314">
        <f t="shared" si="44"/>
        <v>99.567099567099575</v>
      </c>
      <c r="N266" s="242" t="s">
        <v>616</v>
      </c>
      <c r="O266" s="365" t="s">
        <v>793</v>
      </c>
      <c r="P266" s="365" t="s">
        <v>805</v>
      </c>
      <c r="Q266" s="244" t="s">
        <v>251</v>
      </c>
      <c r="R266" s="404" t="s">
        <v>806</v>
      </c>
      <c r="S266" s="375"/>
      <c r="T266" s="375"/>
      <c r="U266" s="375"/>
      <c r="V266" s="375"/>
      <c r="W266" s="375"/>
      <c r="X266" s="375"/>
      <c r="Y266" s="375"/>
      <c r="Z266" s="375"/>
      <c r="AA266" s="375"/>
      <c r="AB266" s="375"/>
      <c r="AC266" s="375"/>
      <c r="AD266" s="375"/>
      <c r="AE266" s="375"/>
      <c r="AF266" s="375"/>
      <c r="AG266" s="375"/>
      <c r="AH266" s="375"/>
      <c r="AI266" s="375"/>
      <c r="AJ266" s="375"/>
      <c r="AK266" s="375"/>
      <c r="AL266" s="375"/>
      <c r="AM266" s="375"/>
      <c r="AN266" s="375"/>
      <c r="AO266" s="375"/>
      <c r="AP266" s="375"/>
      <c r="AQ266" s="375"/>
      <c r="AR266" s="375"/>
      <c r="AS266" s="375"/>
      <c r="AT266" s="375"/>
      <c r="AU266" s="375"/>
      <c r="AV266" s="375"/>
      <c r="AW266" s="375"/>
      <c r="AX266" s="375"/>
      <c r="AY266" s="375"/>
      <c r="AZ266" s="375"/>
      <c r="BA266" s="375"/>
      <c r="BB266" s="375"/>
      <c r="BC266" s="375"/>
      <c r="BD266" s="375"/>
      <c r="BE266" s="375"/>
      <c r="BF266" s="375"/>
      <c r="BG266" s="375"/>
      <c r="BH266" s="375"/>
      <c r="BI266" s="375"/>
      <c r="BJ266" s="375"/>
      <c r="BK266" s="375"/>
      <c r="BL266" s="375"/>
      <c r="BM266" s="375"/>
      <c r="BN266" s="375"/>
      <c r="BO266" s="375"/>
      <c r="BP266" s="375"/>
      <c r="BQ266" s="375"/>
      <c r="BR266" s="375"/>
      <c r="BS266" s="375"/>
      <c r="BT266" s="375"/>
      <c r="BU266" s="375"/>
      <c r="BV266" s="375"/>
      <c r="BW266" s="375"/>
      <c r="BX266" s="375"/>
      <c r="BY266" s="375"/>
      <c r="BZ266" s="375"/>
      <c r="CA266" s="375"/>
      <c r="CB266" s="375"/>
      <c r="CC266" s="375"/>
      <c r="CD266" s="375"/>
      <c r="CE266" s="375"/>
      <c r="CF266" s="375"/>
      <c r="CG266" s="375"/>
      <c r="CH266" s="375"/>
      <c r="CI266" s="375"/>
      <c r="CJ266" s="375"/>
      <c r="CK266" s="375"/>
      <c r="CL266" s="375"/>
      <c r="CM266" s="375"/>
      <c r="CN266" s="375"/>
      <c r="CO266" s="375"/>
      <c r="CP266" s="375"/>
      <c r="CQ266" s="375"/>
      <c r="CR266" s="375"/>
      <c r="CS266" s="375"/>
      <c r="CT266" s="375"/>
      <c r="CU266" s="375"/>
      <c r="CV266" s="375"/>
    </row>
    <row r="267" spans="1:100" s="799" customFormat="1" ht="105.75" customHeight="1" x14ac:dyDescent="0.2">
      <c r="A267" s="874" t="s">
        <v>807</v>
      </c>
      <c r="B267" s="300" t="s">
        <v>282</v>
      </c>
      <c r="C267" s="358" t="s">
        <v>87</v>
      </c>
      <c r="D267" s="841" t="s">
        <v>808</v>
      </c>
      <c r="E267" s="207">
        <f t="shared" si="48"/>
        <v>501</v>
      </c>
      <c r="F267" s="396">
        <v>362</v>
      </c>
      <c r="G267" s="812">
        <v>83</v>
      </c>
      <c r="H267" s="812">
        <v>56</v>
      </c>
      <c r="I267" s="813">
        <v>501</v>
      </c>
      <c r="J267" s="189">
        <v>245</v>
      </c>
      <c r="K267" s="189">
        <v>245</v>
      </c>
      <c r="L267" s="814">
        <v>0</v>
      </c>
      <c r="M267" s="304">
        <f t="shared" si="44"/>
        <v>0</v>
      </c>
      <c r="N267" s="213" t="s">
        <v>150</v>
      </c>
      <c r="O267" s="214" t="s">
        <v>793</v>
      </c>
      <c r="P267" s="214" t="s">
        <v>809</v>
      </c>
      <c r="Q267" s="215" t="s">
        <v>262</v>
      </c>
      <c r="R267" s="216" t="s">
        <v>810</v>
      </c>
      <c r="S267" s="375"/>
      <c r="T267" s="375"/>
      <c r="U267" s="375"/>
      <c r="V267" s="375"/>
      <c r="W267" s="375"/>
      <c r="X267" s="375"/>
      <c r="Y267" s="375"/>
      <c r="Z267" s="375"/>
      <c r="AA267" s="375"/>
      <c r="AB267" s="375"/>
      <c r="AC267" s="375"/>
      <c r="AD267" s="375"/>
      <c r="AE267" s="375"/>
      <c r="AF267" s="375"/>
      <c r="AG267" s="375"/>
      <c r="AH267" s="375"/>
      <c r="AI267" s="375"/>
      <c r="AJ267" s="375"/>
      <c r="AK267" s="375"/>
      <c r="AL267" s="375"/>
      <c r="AM267" s="375"/>
      <c r="AN267" s="375"/>
      <c r="AO267" s="375"/>
      <c r="AP267" s="375"/>
      <c r="AQ267" s="375"/>
      <c r="AR267" s="375"/>
      <c r="AS267" s="375"/>
      <c r="AT267" s="375"/>
      <c r="AU267" s="375"/>
      <c r="AV267" s="375"/>
      <c r="AW267" s="375"/>
      <c r="AX267" s="375"/>
      <c r="AY267" s="375"/>
      <c r="AZ267" s="375"/>
      <c r="BA267" s="375"/>
      <c r="BB267" s="375"/>
      <c r="BC267" s="375"/>
      <c r="BD267" s="375"/>
      <c r="BE267" s="375"/>
      <c r="BF267" s="375"/>
      <c r="BG267" s="375"/>
      <c r="BH267" s="375"/>
      <c r="BI267" s="375"/>
      <c r="BJ267" s="375"/>
      <c r="BK267" s="375"/>
      <c r="BL267" s="375"/>
      <c r="BM267" s="375"/>
      <c r="BN267" s="375"/>
      <c r="BO267" s="375"/>
      <c r="BP267" s="375"/>
      <c r="BQ267" s="375"/>
      <c r="BR267" s="375"/>
      <c r="BS267" s="375"/>
      <c r="BT267" s="375"/>
      <c r="BU267" s="375"/>
      <c r="BV267" s="375"/>
      <c r="BW267" s="375"/>
      <c r="BX267" s="375"/>
      <c r="BY267" s="375"/>
      <c r="BZ267" s="375"/>
      <c r="CA267" s="375"/>
      <c r="CB267" s="375"/>
      <c r="CC267" s="375"/>
      <c r="CD267" s="375"/>
      <c r="CE267" s="375"/>
      <c r="CF267" s="375"/>
      <c r="CG267" s="375"/>
      <c r="CH267" s="375"/>
      <c r="CI267" s="375"/>
      <c r="CJ267" s="375"/>
      <c r="CK267" s="375"/>
      <c r="CL267" s="375"/>
      <c r="CM267" s="375"/>
      <c r="CN267" s="375"/>
      <c r="CO267" s="375"/>
      <c r="CP267" s="375"/>
      <c r="CQ267" s="375"/>
      <c r="CR267" s="375"/>
      <c r="CS267" s="375"/>
      <c r="CT267" s="375"/>
      <c r="CU267" s="375"/>
      <c r="CV267" s="375"/>
    </row>
    <row r="268" spans="1:100" s="799" customFormat="1" ht="81" customHeight="1" x14ac:dyDescent="0.2">
      <c r="A268" s="874" t="s">
        <v>811</v>
      </c>
      <c r="B268" s="300" t="s">
        <v>102</v>
      </c>
      <c r="C268" s="358" t="s">
        <v>87</v>
      </c>
      <c r="D268" s="408" t="s">
        <v>812</v>
      </c>
      <c r="E268" s="207">
        <f t="shared" si="48"/>
        <v>1837</v>
      </c>
      <c r="F268" s="396">
        <v>1580</v>
      </c>
      <c r="G268" s="812">
        <v>148</v>
      </c>
      <c r="H268" s="812">
        <v>109</v>
      </c>
      <c r="I268" s="813">
        <v>1837</v>
      </c>
      <c r="J268" s="189">
        <v>1604</v>
      </c>
      <c r="K268" s="189">
        <v>1604</v>
      </c>
      <c r="L268" s="814">
        <v>0</v>
      </c>
      <c r="M268" s="304">
        <f t="shared" si="44"/>
        <v>0</v>
      </c>
      <c r="N268" s="213" t="s">
        <v>267</v>
      </c>
      <c r="O268" s="214" t="s">
        <v>793</v>
      </c>
      <c r="P268" s="214" t="s">
        <v>813</v>
      </c>
      <c r="Q268" s="215" t="s">
        <v>262</v>
      </c>
      <c r="R268" s="216" t="s">
        <v>814</v>
      </c>
      <c r="S268" s="375"/>
      <c r="T268" s="375"/>
      <c r="U268" s="375"/>
      <c r="V268" s="375"/>
      <c r="W268" s="375"/>
      <c r="X268" s="375"/>
      <c r="Y268" s="375"/>
      <c r="Z268" s="375"/>
      <c r="AA268" s="375"/>
      <c r="AB268" s="375"/>
      <c r="AC268" s="375"/>
      <c r="AD268" s="375"/>
      <c r="AE268" s="375"/>
      <c r="AF268" s="375"/>
      <c r="AG268" s="375"/>
      <c r="AH268" s="375"/>
      <c r="AI268" s="375"/>
      <c r="AJ268" s="375"/>
      <c r="AK268" s="375"/>
      <c r="AL268" s="375"/>
      <c r="AM268" s="375"/>
      <c r="AN268" s="375"/>
      <c r="AO268" s="375"/>
      <c r="AP268" s="375"/>
      <c r="AQ268" s="375"/>
      <c r="AR268" s="375"/>
      <c r="AS268" s="375"/>
      <c r="AT268" s="375"/>
      <c r="AU268" s="375"/>
      <c r="AV268" s="375"/>
      <c r="AW268" s="375"/>
      <c r="AX268" s="375"/>
      <c r="AY268" s="375"/>
      <c r="AZ268" s="375"/>
      <c r="BA268" s="375"/>
      <c r="BB268" s="375"/>
      <c r="BC268" s="375"/>
      <c r="BD268" s="375"/>
      <c r="BE268" s="375"/>
      <c r="BF268" s="375"/>
      <c r="BG268" s="375"/>
      <c r="BH268" s="375"/>
      <c r="BI268" s="375"/>
      <c r="BJ268" s="375"/>
      <c r="BK268" s="375"/>
      <c r="BL268" s="375"/>
      <c r="BM268" s="375"/>
      <c r="BN268" s="375"/>
      <c r="BO268" s="375"/>
      <c r="BP268" s="375"/>
      <c r="BQ268" s="375"/>
      <c r="BR268" s="375"/>
      <c r="BS268" s="375"/>
      <c r="BT268" s="375"/>
      <c r="BU268" s="375"/>
      <c r="BV268" s="375"/>
      <c r="BW268" s="375"/>
      <c r="BX268" s="375"/>
      <c r="BY268" s="375"/>
      <c r="BZ268" s="375"/>
      <c r="CA268" s="375"/>
      <c r="CB268" s="375"/>
      <c r="CC268" s="375"/>
      <c r="CD268" s="375"/>
      <c r="CE268" s="375"/>
      <c r="CF268" s="375"/>
      <c r="CG268" s="375"/>
      <c r="CH268" s="375"/>
      <c r="CI268" s="375"/>
      <c r="CJ268" s="375"/>
      <c r="CK268" s="375"/>
      <c r="CL268" s="375"/>
      <c r="CM268" s="375"/>
      <c r="CN268" s="375"/>
      <c r="CO268" s="375"/>
      <c r="CP268" s="375"/>
      <c r="CQ268" s="375"/>
      <c r="CR268" s="375"/>
      <c r="CS268" s="375"/>
      <c r="CT268" s="375"/>
      <c r="CU268" s="375"/>
      <c r="CV268" s="375"/>
    </row>
    <row r="269" spans="1:100" s="582" customFormat="1" ht="56.25" customHeight="1" x14ac:dyDescent="0.2">
      <c r="A269" s="1081" t="s">
        <v>815</v>
      </c>
      <c r="B269" s="1082" t="s">
        <v>102</v>
      </c>
      <c r="C269" s="234" t="s">
        <v>87</v>
      </c>
      <c r="D269" s="1083" t="s">
        <v>816</v>
      </c>
      <c r="E269" s="320">
        <f t="shared" si="48"/>
        <v>2705</v>
      </c>
      <c r="F269" s="372">
        <v>2290</v>
      </c>
      <c r="G269" s="805">
        <v>166</v>
      </c>
      <c r="H269" s="805">
        <v>249</v>
      </c>
      <c r="I269" s="806">
        <v>2705</v>
      </c>
      <c r="J269" s="189">
        <v>1832</v>
      </c>
      <c r="K269" s="189">
        <v>1832</v>
      </c>
      <c r="L269" s="807">
        <v>673</v>
      </c>
      <c r="M269" s="314">
        <f t="shared" si="44"/>
        <v>36.735807860262007</v>
      </c>
      <c r="N269" s="242" t="s">
        <v>267</v>
      </c>
      <c r="O269" s="365" t="s">
        <v>793</v>
      </c>
      <c r="P269" s="365" t="s">
        <v>240</v>
      </c>
      <c r="Q269" s="244" t="s">
        <v>262</v>
      </c>
      <c r="R269" s="404" t="s">
        <v>817</v>
      </c>
      <c r="S269" s="375"/>
      <c r="T269" s="375"/>
      <c r="U269" s="375"/>
      <c r="V269" s="375"/>
      <c r="W269" s="375"/>
      <c r="X269" s="375"/>
      <c r="Y269" s="375"/>
      <c r="Z269" s="375"/>
      <c r="AA269" s="375"/>
      <c r="AB269" s="375"/>
      <c r="AC269" s="375"/>
      <c r="AD269" s="375"/>
      <c r="AE269" s="375"/>
      <c r="AF269" s="375"/>
      <c r="AG269" s="375"/>
      <c r="AH269" s="375"/>
      <c r="AI269" s="375"/>
      <c r="AJ269" s="375"/>
      <c r="AK269" s="375"/>
      <c r="AL269" s="375"/>
      <c r="AM269" s="375"/>
      <c r="AN269" s="375"/>
      <c r="AO269" s="375"/>
      <c r="AP269" s="375"/>
      <c r="AQ269" s="375"/>
      <c r="AR269" s="375"/>
      <c r="AS269" s="375"/>
      <c r="AT269" s="375"/>
      <c r="AU269" s="375"/>
      <c r="AV269" s="375"/>
      <c r="AW269" s="375"/>
      <c r="AX269" s="375"/>
      <c r="AY269" s="375"/>
      <c r="AZ269" s="375"/>
      <c r="BA269" s="375"/>
      <c r="BB269" s="375"/>
      <c r="BC269" s="375"/>
      <c r="BD269" s="375"/>
      <c r="BE269" s="375"/>
      <c r="BF269" s="375"/>
      <c r="BG269" s="375"/>
      <c r="BH269" s="375"/>
      <c r="BI269" s="375"/>
      <c r="BJ269" s="375"/>
      <c r="BK269" s="375"/>
      <c r="BL269" s="375"/>
      <c r="BM269" s="375"/>
      <c r="BN269" s="375"/>
      <c r="BO269" s="375"/>
      <c r="BP269" s="375"/>
      <c r="BQ269" s="375"/>
      <c r="BR269" s="375"/>
      <c r="BS269" s="375"/>
      <c r="BT269" s="375"/>
      <c r="BU269" s="375"/>
      <c r="BV269" s="375"/>
      <c r="BW269" s="375"/>
      <c r="BX269" s="375"/>
      <c r="BY269" s="375"/>
      <c r="BZ269" s="375"/>
      <c r="CA269" s="375"/>
      <c r="CB269" s="375"/>
      <c r="CC269" s="375"/>
      <c r="CD269" s="375"/>
      <c r="CE269" s="375"/>
      <c r="CF269" s="375"/>
      <c r="CG269" s="375"/>
      <c r="CH269" s="375"/>
      <c r="CI269" s="375"/>
      <c r="CJ269" s="375"/>
      <c r="CK269" s="375"/>
      <c r="CL269" s="375"/>
      <c r="CM269" s="375"/>
      <c r="CN269" s="375"/>
      <c r="CO269" s="375"/>
      <c r="CP269" s="375"/>
      <c r="CQ269" s="375"/>
      <c r="CR269" s="375"/>
      <c r="CS269" s="375"/>
      <c r="CT269" s="375"/>
      <c r="CU269" s="375"/>
      <c r="CV269" s="375"/>
    </row>
    <row r="270" spans="1:100" s="799" customFormat="1" ht="69" customHeight="1" x14ac:dyDescent="0.2">
      <c r="A270" s="1081" t="s">
        <v>818</v>
      </c>
      <c r="B270" s="1082" t="s">
        <v>192</v>
      </c>
      <c r="C270" s="205" t="s">
        <v>87</v>
      </c>
      <c r="D270" s="317" t="s">
        <v>819</v>
      </c>
      <c r="E270" s="320">
        <f t="shared" si="48"/>
        <v>728</v>
      </c>
      <c r="F270" s="372">
        <v>557</v>
      </c>
      <c r="G270" s="805">
        <v>75</v>
      </c>
      <c r="H270" s="805">
        <v>96</v>
      </c>
      <c r="I270" s="806">
        <v>728</v>
      </c>
      <c r="J270" s="189">
        <v>704</v>
      </c>
      <c r="K270" s="189">
        <v>704</v>
      </c>
      <c r="L270" s="807">
        <v>0</v>
      </c>
      <c r="M270" s="314">
        <f t="shared" si="44"/>
        <v>0</v>
      </c>
      <c r="N270" s="242" t="s">
        <v>662</v>
      </c>
      <c r="O270" s="365" t="s">
        <v>793</v>
      </c>
      <c r="P270" s="365" t="s">
        <v>809</v>
      </c>
      <c r="Q270" s="244" t="s">
        <v>262</v>
      </c>
      <c r="R270" s="404" t="s">
        <v>820</v>
      </c>
      <c r="S270" s="375"/>
      <c r="T270" s="375"/>
      <c r="U270" s="375"/>
      <c r="V270" s="375"/>
      <c r="W270" s="375"/>
      <c r="X270" s="375"/>
      <c r="Y270" s="375"/>
      <c r="Z270" s="375"/>
      <c r="AA270" s="375"/>
      <c r="AB270" s="375"/>
      <c r="AC270" s="375"/>
      <c r="AD270" s="375"/>
      <c r="AE270" s="375"/>
      <c r="AF270" s="375"/>
      <c r="AG270" s="375"/>
      <c r="AH270" s="375"/>
      <c r="AI270" s="375"/>
      <c r="AJ270" s="375"/>
      <c r="AK270" s="375"/>
      <c r="AL270" s="375"/>
      <c r="AM270" s="375"/>
      <c r="AN270" s="375"/>
      <c r="AO270" s="375"/>
      <c r="AP270" s="375"/>
      <c r="AQ270" s="375"/>
      <c r="AR270" s="375"/>
      <c r="AS270" s="375"/>
      <c r="AT270" s="375"/>
      <c r="AU270" s="375"/>
      <c r="AV270" s="375"/>
      <c r="AW270" s="375"/>
      <c r="AX270" s="375"/>
      <c r="AY270" s="375"/>
      <c r="AZ270" s="375"/>
      <c r="BA270" s="375"/>
      <c r="BB270" s="375"/>
      <c r="BC270" s="375"/>
      <c r="BD270" s="375"/>
      <c r="BE270" s="375"/>
      <c r="BF270" s="375"/>
      <c r="BG270" s="375"/>
      <c r="BH270" s="375"/>
      <c r="BI270" s="375"/>
      <c r="BJ270" s="375"/>
      <c r="BK270" s="375"/>
      <c r="BL270" s="375"/>
      <c r="BM270" s="375"/>
      <c r="BN270" s="375"/>
      <c r="BO270" s="375"/>
      <c r="BP270" s="375"/>
      <c r="BQ270" s="375"/>
      <c r="BR270" s="375"/>
      <c r="BS270" s="375"/>
      <c r="BT270" s="375"/>
      <c r="BU270" s="375"/>
      <c r="BV270" s="375"/>
      <c r="BW270" s="375"/>
      <c r="BX270" s="375"/>
      <c r="BY270" s="375"/>
      <c r="BZ270" s="375"/>
      <c r="CA270" s="375"/>
      <c r="CB270" s="375"/>
      <c r="CC270" s="375"/>
      <c r="CD270" s="375"/>
      <c r="CE270" s="375"/>
      <c r="CF270" s="375"/>
      <c r="CG270" s="375"/>
      <c r="CH270" s="375"/>
      <c r="CI270" s="375"/>
      <c r="CJ270" s="375"/>
      <c r="CK270" s="375"/>
      <c r="CL270" s="375"/>
      <c r="CM270" s="375"/>
      <c r="CN270" s="375"/>
      <c r="CO270" s="375"/>
      <c r="CP270" s="375"/>
      <c r="CQ270" s="375"/>
      <c r="CR270" s="375"/>
      <c r="CS270" s="375"/>
      <c r="CT270" s="375"/>
      <c r="CU270" s="375"/>
      <c r="CV270" s="375"/>
    </row>
    <row r="271" spans="1:100" s="801" customFormat="1" ht="68.25" customHeight="1" thickBot="1" x14ac:dyDescent="0.25">
      <c r="A271" s="810" t="s">
        <v>821</v>
      </c>
      <c r="B271" s="1084" t="s">
        <v>192</v>
      </c>
      <c r="C271" s="301" t="s">
        <v>87</v>
      </c>
      <c r="D271" s="475" t="s">
        <v>822</v>
      </c>
      <c r="E271" s="207">
        <f t="shared" si="48"/>
        <v>935</v>
      </c>
      <c r="F271" s="396">
        <v>681</v>
      </c>
      <c r="G271" s="812">
        <v>195</v>
      </c>
      <c r="H271" s="812">
        <v>59</v>
      </c>
      <c r="I271" s="813">
        <v>935</v>
      </c>
      <c r="J271" s="189">
        <v>203</v>
      </c>
      <c r="K271" s="189">
        <v>203</v>
      </c>
      <c r="L271" s="814">
        <v>0</v>
      </c>
      <c r="M271" s="304">
        <f t="shared" si="44"/>
        <v>0</v>
      </c>
      <c r="N271" s="213" t="s">
        <v>823</v>
      </c>
      <c r="O271" s="214" t="s">
        <v>824</v>
      </c>
      <c r="P271" s="214" t="s">
        <v>825</v>
      </c>
      <c r="Q271" s="215" t="s">
        <v>262</v>
      </c>
      <c r="R271" s="216" t="s">
        <v>826</v>
      </c>
      <c r="S271" s="375"/>
      <c r="T271" s="375"/>
      <c r="U271" s="375"/>
      <c r="V271" s="375"/>
      <c r="W271" s="375"/>
      <c r="X271" s="375"/>
      <c r="Y271" s="375"/>
      <c r="Z271" s="375"/>
      <c r="AA271" s="375"/>
      <c r="AB271" s="375"/>
      <c r="AC271" s="375"/>
      <c r="AD271" s="375"/>
      <c r="AE271" s="375"/>
      <c r="AF271" s="375"/>
      <c r="AG271" s="375"/>
      <c r="AH271" s="375"/>
      <c r="AI271" s="375"/>
      <c r="AJ271" s="375"/>
      <c r="AK271" s="375"/>
      <c r="AL271" s="375"/>
      <c r="AM271" s="375"/>
      <c r="AN271" s="375"/>
      <c r="AO271" s="375"/>
      <c r="AP271" s="375"/>
      <c r="AQ271" s="375"/>
      <c r="AR271" s="375"/>
      <c r="AS271" s="375"/>
      <c r="AT271" s="375"/>
      <c r="AU271" s="375"/>
      <c r="AV271" s="375"/>
      <c r="AW271" s="375"/>
      <c r="AX271" s="375"/>
      <c r="AY271" s="375"/>
      <c r="AZ271" s="375"/>
      <c r="BA271" s="375"/>
      <c r="BB271" s="375"/>
      <c r="BC271" s="375"/>
      <c r="BD271" s="375"/>
      <c r="BE271" s="375"/>
      <c r="BF271" s="375"/>
      <c r="BG271" s="375"/>
      <c r="BH271" s="375"/>
      <c r="BI271" s="375"/>
      <c r="BJ271" s="375"/>
      <c r="BK271" s="375"/>
      <c r="BL271" s="375"/>
      <c r="BM271" s="375"/>
      <c r="BN271" s="375"/>
      <c r="BO271" s="375"/>
      <c r="BP271" s="375"/>
      <c r="BQ271" s="375"/>
      <c r="BR271" s="375"/>
      <c r="BS271" s="375"/>
      <c r="BT271" s="375"/>
      <c r="BU271" s="375"/>
      <c r="BV271" s="375"/>
      <c r="BW271" s="375"/>
      <c r="BX271" s="375"/>
      <c r="BY271" s="375"/>
      <c r="BZ271" s="375"/>
      <c r="CA271" s="375"/>
      <c r="CB271" s="375"/>
      <c r="CC271" s="375"/>
      <c r="CD271" s="375"/>
      <c r="CE271" s="375"/>
      <c r="CF271" s="375"/>
      <c r="CG271" s="375"/>
      <c r="CH271" s="375"/>
      <c r="CI271" s="375"/>
      <c r="CJ271" s="375"/>
      <c r="CK271" s="375"/>
      <c r="CL271" s="375"/>
      <c r="CM271" s="375"/>
      <c r="CN271" s="375"/>
      <c r="CO271" s="375"/>
      <c r="CP271" s="375"/>
      <c r="CQ271" s="375"/>
      <c r="CR271" s="375"/>
      <c r="CS271" s="375"/>
      <c r="CT271" s="375"/>
      <c r="CU271" s="375"/>
      <c r="CV271" s="375"/>
    </row>
    <row r="272" spans="1:100" s="375" customFormat="1" ht="43.5" customHeight="1" x14ac:dyDescent="0.2">
      <c r="A272" s="802">
        <v>4345</v>
      </c>
      <c r="B272" s="803" t="s">
        <v>122</v>
      </c>
      <c r="C272" s="358" t="s">
        <v>87</v>
      </c>
      <c r="D272" s="804" t="s">
        <v>827</v>
      </c>
      <c r="E272" s="320">
        <f t="shared" si="48"/>
        <v>7676</v>
      </c>
      <c r="F272" s="372">
        <v>7000</v>
      </c>
      <c r="G272" s="805">
        <v>376</v>
      </c>
      <c r="H272" s="805">
        <v>300</v>
      </c>
      <c r="I272" s="806">
        <v>435</v>
      </c>
      <c r="J272" s="189">
        <v>7500</v>
      </c>
      <c r="K272" s="189">
        <v>7269</v>
      </c>
      <c r="L272" s="807">
        <v>0</v>
      </c>
      <c r="M272" s="314">
        <f t="shared" si="44"/>
        <v>0</v>
      </c>
      <c r="N272" s="242" t="s">
        <v>616</v>
      </c>
      <c r="O272" s="365" t="s">
        <v>793</v>
      </c>
      <c r="P272" s="365" t="s">
        <v>828</v>
      </c>
      <c r="Q272" s="244" t="s">
        <v>263</v>
      </c>
      <c r="R272" s="404" t="s">
        <v>829</v>
      </c>
    </row>
    <row r="273" spans="1:100" s="375" customFormat="1" ht="42.75" customHeight="1" x14ac:dyDescent="0.2">
      <c r="A273" s="808">
        <v>4346</v>
      </c>
      <c r="B273" s="803" t="s">
        <v>122</v>
      </c>
      <c r="C273" s="358" t="s">
        <v>87</v>
      </c>
      <c r="D273" s="804" t="s">
        <v>830</v>
      </c>
      <c r="E273" s="320">
        <f t="shared" si="48"/>
        <v>8024</v>
      </c>
      <c r="F273" s="372">
        <v>7241</v>
      </c>
      <c r="G273" s="805">
        <v>450</v>
      </c>
      <c r="H273" s="805">
        <v>333</v>
      </c>
      <c r="I273" s="806">
        <v>509</v>
      </c>
      <c r="J273" s="189">
        <v>7500</v>
      </c>
      <c r="K273" s="189">
        <v>7500</v>
      </c>
      <c r="L273" s="807">
        <v>41</v>
      </c>
      <c r="M273" s="314">
        <f t="shared" si="44"/>
        <v>0.54666666666666663</v>
      </c>
      <c r="N273" s="242" t="s">
        <v>89</v>
      </c>
      <c r="O273" s="365" t="s">
        <v>793</v>
      </c>
      <c r="P273" s="365" t="s">
        <v>831</v>
      </c>
      <c r="Q273" s="244" t="s">
        <v>145</v>
      </c>
      <c r="R273" s="404" t="s">
        <v>832</v>
      </c>
    </row>
    <row r="274" spans="1:100" s="375" customFormat="1" ht="43.5" customHeight="1" x14ac:dyDescent="0.2">
      <c r="A274" s="808">
        <v>4347</v>
      </c>
      <c r="B274" s="803" t="s">
        <v>102</v>
      </c>
      <c r="C274" s="358" t="s">
        <v>87</v>
      </c>
      <c r="D274" s="804" t="s">
        <v>833</v>
      </c>
      <c r="E274" s="320">
        <f t="shared" si="48"/>
        <v>6899</v>
      </c>
      <c r="F274" s="372">
        <v>6256</v>
      </c>
      <c r="G274" s="805">
        <v>343</v>
      </c>
      <c r="H274" s="805">
        <v>300</v>
      </c>
      <c r="I274" s="806">
        <v>382</v>
      </c>
      <c r="J274" s="189">
        <v>6000</v>
      </c>
      <c r="K274" s="189">
        <v>6000</v>
      </c>
      <c r="L274" s="807">
        <v>38</v>
      </c>
      <c r="M274" s="314">
        <f t="shared" si="44"/>
        <v>0.6333333333333333</v>
      </c>
      <c r="N274" s="242" t="s">
        <v>90</v>
      </c>
      <c r="O274" s="365" t="s">
        <v>793</v>
      </c>
      <c r="P274" s="365" t="s">
        <v>834</v>
      </c>
      <c r="Q274" s="244" t="s">
        <v>145</v>
      </c>
      <c r="R274" s="404" t="s">
        <v>835</v>
      </c>
    </row>
    <row r="275" spans="1:100" s="799" customFormat="1" ht="33" customHeight="1" x14ac:dyDescent="0.2">
      <c r="A275" s="802">
        <v>4348</v>
      </c>
      <c r="B275" s="803" t="s">
        <v>293</v>
      </c>
      <c r="C275" s="358" t="s">
        <v>87</v>
      </c>
      <c r="D275" s="809" t="s">
        <v>836</v>
      </c>
      <c r="E275" s="320">
        <f t="shared" si="48"/>
        <v>635</v>
      </c>
      <c r="F275" s="372">
        <v>500</v>
      </c>
      <c r="G275" s="805">
        <v>135</v>
      </c>
      <c r="H275" s="805">
        <v>0</v>
      </c>
      <c r="I275" s="806">
        <v>135</v>
      </c>
      <c r="J275" s="189">
        <v>500</v>
      </c>
      <c r="K275" s="189">
        <v>500</v>
      </c>
      <c r="L275" s="807">
        <v>6</v>
      </c>
      <c r="M275" s="314">
        <f t="shared" si="44"/>
        <v>1.2</v>
      </c>
      <c r="N275" s="242" t="s">
        <v>113</v>
      </c>
      <c r="O275" s="365" t="s">
        <v>793</v>
      </c>
      <c r="P275" s="365" t="s">
        <v>837</v>
      </c>
      <c r="Q275" s="244" t="s">
        <v>263</v>
      </c>
      <c r="R275" s="404" t="s">
        <v>838</v>
      </c>
      <c r="S275" s="375"/>
      <c r="T275" s="375"/>
      <c r="U275" s="375"/>
      <c r="V275" s="375"/>
      <c r="W275" s="375"/>
      <c r="X275" s="375"/>
      <c r="Y275" s="375"/>
      <c r="Z275" s="375"/>
      <c r="AA275" s="375"/>
      <c r="AB275" s="375"/>
      <c r="AC275" s="375"/>
      <c r="AD275" s="375"/>
      <c r="AE275" s="375"/>
      <c r="AF275" s="375"/>
      <c r="AG275" s="375"/>
      <c r="AH275" s="375"/>
      <c r="AI275" s="375"/>
      <c r="AJ275" s="375"/>
      <c r="AK275" s="375"/>
      <c r="AL275" s="375"/>
      <c r="AM275" s="375"/>
      <c r="AN275" s="375"/>
      <c r="AO275" s="375"/>
      <c r="AP275" s="375"/>
      <c r="AQ275" s="375"/>
      <c r="AR275" s="375"/>
      <c r="AS275" s="375"/>
      <c r="AT275" s="375"/>
      <c r="AU275" s="375"/>
      <c r="AV275" s="375"/>
      <c r="AW275" s="375"/>
      <c r="AX275" s="375"/>
      <c r="AY275" s="375"/>
      <c r="AZ275" s="375"/>
      <c r="BA275" s="375"/>
      <c r="BB275" s="375"/>
      <c r="BC275" s="375"/>
      <c r="BD275" s="375"/>
      <c r="BE275" s="375"/>
      <c r="BF275" s="375"/>
      <c r="BG275" s="375"/>
      <c r="BH275" s="375"/>
      <c r="BI275" s="375"/>
      <c r="BJ275" s="375"/>
      <c r="BK275" s="375"/>
      <c r="BL275" s="375"/>
      <c r="BM275" s="375"/>
      <c r="BN275" s="375"/>
      <c r="BO275" s="375"/>
      <c r="BP275" s="375"/>
      <c r="BQ275" s="375"/>
      <c r="BR275" s="375"/>
      <c r="BS275" s="375"/>
      <c r="BT275" s="375"/>
      <c r="BU275" s="375"/>
      <c r="BV275" s="375"/>
      <c r="BW275" s="375"/>
      <c r="BX275" s="375"/>
      <c r="BY275" s="375"/>
      <c r="BZ275" s="375"/>
      <c r="CA275" s="375"/>
      <c r="CB275" s="375"/>
      <c r="CC275" s="375"/>
      <c r="CD275" s="375"/>
      <c r="CE275" s="375"/>
      <c r="CF275" s="375"/>
      <c r="CG275" s="375"/>
      <c r="CH275" s="375"/>
      <c r="CI275" s="375"/>
      <c r="CJ275" s="375"/>
      <c r="CK275" s="375"/>
      <c r="CL275" s="375"/>
      <c r="CM275" s="375"/>
      <c r="CN275" s="375"/>
      <c r="CO275" s="375"/>
      <c r="CP275" s="375"/>
      <c r="CQ275" s="375"/>
      <c r="CR275" s="375"/>
      <c r="CS275" s="375"/>
      <c r="CT275" s="375"/>
      <c r="CU275" s="375"/>
      <c r="CV275" s="375"/>
    </row>
    <row r="276" spans="1:100" s="582" customFormat="1" ht="44.25" customHeight="1" x14ac:dyDescent="0.2">
      <c r="A276" s="810" t="s">
        <v>839</v>
      </c>
      <c r="B276" s="811" t="s">
        <v>840</v>
      </c>
      <c r="C276" s="301" t="s">
        <v>87</v>
      </c>
      <c r="D276" s="475" t="s">
        <v>841</v>
      </c>
      <c r="E276" s="207">
        <f t="shared" si="48"/>
        <v>2478</v>
      </c>
      <c r="F276" s="396">
        <v>2100</v>
      </c>
      <c r="G276" s="812">
        <v>278</v>
      </c>
      <c r="H276" s="812">
        <v>100</v>
      </c>
      <c r="I276" s="813">
        <v>334</v>
      </c>
      <c r="J276" s="189">
        <v>2240</v>
      </c>
      <c r="K276" s="189">
        <v>2240</v>
      </c>
      <c r="L276" s="814">
        <v>0</v>
      </c>
      <c r="M276" s="304">
        <f t="shared" si="44"/>
        <v>0</v>
      </c>
      <c r="N276" s="213" t="s">
        <v>245</v>
      </c>
      <c r="O276" s="214" t="s">
        <v>793</v>
      </c>
      <c r="P276" s="214" t="s">
        <v>842</v>
      </c>
      <c r="Q276" s="215" t="s">
        <v>345</v>
      </c>
      <c r="R276" s="216" t="s">
        <v>843</v>
      </c>
      <c r="S276" s="375"/>
      <c r="T276" s="375"/>
      <c r="U276" s="375"/>
      <c r="V276" s="375"/>
      <c r="W276" s="375"/>
      <c r="X276" s="375"/>
      <c r="Y276" s="375"/>
      <c r="Z276" s="375"/>
      <c r="AA276" s="375"/>
      <c r="AB276" s="375"/>
      <c r="AC276" s="375"/>
      <c r="AD276" s="375"/>
      <c r="AE276" s="375"/>
      <c r="AF276" s="375"/>
      <c r="AG276" s="375"/>
      <c r="AH276" s="375"/>
      <c r="AI276" s="375"/>
      <c r="AJ276" s="375"/>
      <c r="AK276" s="375"/>
      <c r="AL276" s="375"/>
      <c r="AM276" s="375"/>
      <c r="AN276" s="375"/>
      <c r="AO276" s="375"/>
      <c r="AP276" s="375"/>
      <c r="AQ276" s="375"/>
      <c r="AR276" s="375"/>
      <c r="AS276" s="375"/>
      <c r="AT276" s="375"/>
      <c r="AU276" s="375"/>
      <c r="AV276" s="375"/>
      <c r="AW276" s="375"/>
      <c r="AX276" s="375"/>
      <c r="AY276" s="375"/>
      <c r="AZ276" s="375"/>
      <c r="BA276" s="375"/>
      <c r="BB276" s="375"/>
      <c r="BC276" s="375"/>
      <c r="BD276" s="375"/>
      <c r="BE276" s="375"/>
      <c r="BF276" s="375"/>
      <c r="BG276" s="375"/>
      <c r="BH276" s="375"/>
      <c r="BI276" s="375"/>
      <c r="BJ276" s="375"/>
      <c r="BK276" s="375"/>
      <c r="BL276" s="375"/>
      <c r="BM276" s="375"/>
      <c r="BN276" s="375"/>
      <c r="BO276" s="375"/>
      <c r="BP276" s="375"/>
      <c r="BQ276" s="375"/>
      <c r="BR276" s="375"/>
      <c r="BS276" s="375"/>
      <c r="BT276" s="375"/>
      <c r="BU276" s="375"/>
      <c r="BV276" s="375"/>
      <c r="BW276" s="375"/>
      <c r="BX276" s="375"/>
      <c r="BY276" s="375"/>
      <c r="BZ276" s="375"/>
      <c r="CA276" s="375"/>
      <c r="CB276" s="375"/>
      <c r="CC276" s="375"/>
      <c r="CD276" s="375"/>
      <c r="CE276" s="375"/>
      <c r="CF276" s="375"/>
      <c r="CG276" s="375"/>
      <c r="CH276" s="375"/>
      <c r="CI276" s="375"/>
      <c r="CJ276" s="375"/>
      <c r="CK276" s="375"/>
      <c r="CL276" s="375"/>
      <c r="CM276" s="375"/>
      <c r="CN276" s="375"/>
      <c r="CO276" s="375"/>
      <c r="CP276" s="375"/>
      <c r="CQ276" s="375"/>
      <c r="CR276" s="375"/>
      <c r="CS276" s="375"/>
      <c r="CT276" s="375"/>
      <c r="CU276" s="375"/>
      <c r="CV276" s="375"/>
    </row>
    <row r="277" spans="1:100" s="582" customFormat="1" ht="30.75" customHeight="1" x14ac:dyDescent="0.2">
      <c r="A277" s="810" t="s">
        <v>844</v>
      </c>
      <c r="B277" s="811" t="s">
        <v>435</v>
      </c>
      <c r="C277" s="301" t="s">
        <v>87</v>
      </c>
      <c r="D277" s="475" t="s">
        <v>845</v>
      </c>
      <c r="E277" s="207">
        <f t="shared" si="48"/>
        <v>958</v>
      </c>
      <c r="F277" s="396">
        <v>720</v>
      </c>
      <c r="G277" s="812">
        <v>178</v>
      </c>
      <c r="H277" s="812">
        <v>60</v>
      </c>
      <c r="I277" s="813">
        <v>178</v>
      </c>
      <c r="J277" s="189">
        <v>0</v>
      </c>
      <c r="K277" s="189">
        <v>750</v>
      </c>
      <c r="L277" s="814">
        <v>0</v>
      </c>
      <c r="M277" s="304">
        <f t="shared" si="44"/>
        <v>0</v>
      </c>
      <c r="N277" s="213" t="s">
        <v>328</v>
      </c>
      <c r="O277" s="214" t="s">
        <v>793</v>
      </c>
      <c r="P277" s="214" t="s">
        <v>846</v>
      </c>
      <c r="Q277" s="215" t="s">
        <v>165</v>
      </c>
      <c r="R277" s="216" t="s">
        <v>847</v>
      </c>
      <c r="S277" s="375"/>
      <c r="T277" s="375"/>
      <c r="U277" s="375"/>
      <c r="V277" s="375"/>
      <c r="W277" s="375"/>
      <c r="X277" s="375"/>
      <c r="Y277" s="375"/>
      <c r="Z277" s="375"/>
      <c r="AA277" s="375"/>
      <c r="AB277" s="375"/>
      <c r="AC277" s="375"/>
      <c r="AD277" s="375"/>
      <c r="AE277" s="375"/>
      <c r="AF277" s="375"/>
      <c r="AG277" s="375"/>
      <c r="AH277" s="375"/>
      <c r="AI277" s="375"/>
      <c r="AJ277" s="375"/>
      <c r="AK277" s="375"/>
      <c r="AL277" s="375"/>
      <c r="AM277" s="375"/>
      <c r="AN277" s="375"/>
      <c r="AO277" s="375"/>
      <c r="AP277" s="375"/>
      <c r="AQ277" s="375"/>
      <c r="AR277" s="375"/>
      <c r="AS277" s="375"/>
      <c r="AT277" s="375"/>
      <c r="AU277" s="375"/>
      <c r="AV277" s="375"/>
      <c r="AW277" s="375"/>
      <c r="AX277" s="375"/>
      <c r="AY277" s="375"/>
      <c r="AZ277" s="375"/>
      <c r="BA277" s="375"/>
      <c r="BB277" s="375"/>
      <c r="BC277" s="375"/>
      <c r="BD277" s="375"/>
      <c r="BE277" s="375"/>
      <c r="BF277" s="375"/>
      <c r="BG277" s="375"/>
      <c r="BH277" s="375"/>
      <c r="BI277" s="375"/>
      <c r="BJ277" s="375"/>
      <c r="BK277" s="375"/>
      <c r="BL277" s="375"/>
      <c r="BM277" s="375"/>
      <c r="BN277" s="375"/>
      <c r="BO277" s="375"/>
      <c r="BP277" s="375"/>
      <c r="BQ277" s="375"/>
      <c r="BR277" s="375"/>
      <c r="BS277" s="375"/>
      <c r="BT277" s="375"/>
      <c r="BU277" s="375"/>
      <c r="BV277" s="375"/>
      <c r="BW277" s="375"/>
      <c r="BX277" s="375"/>
      <c r="BY277" s="375"/>
      <c r="BZ277" s="375"/>
      <c r="CA277" s="375"/>
      <c r="CB277" s="375"/>
      <c r="CC277" s="375"/>
      <c r="CD277" s="375"/>
      <c r="CE277" s="375"/>
      <c r="CF277" s="375"/>
      <c r="CG277" s="375"/>
      <c r="CH277" s="375"/>
      <c r="CI277" s="375"/>
      <c r="CJ277" s="375"/>
      <c r="CK277" s="375"/>
      <c r="CL277" s="375"/>
      <c r="CM277" s="375"/>
      <c r="CN277" s="375"/>
      <c r="CO277" s="375"/>
      <c r="CP277" s="375"/>
      <c r="CQ277" s="375"/>
      <c r="CR277" s="375"/>
      <c r="CS277" s="375"/>
      <c r="CT277" s="375"/>
      <c r="CU277" s="375"/>
      <c r="CV277" s="375"/>
    </row>
    <row r="278" spans="1:100" s="800" customFormat="1" ht="43.5" customHeight="1" thickBot="1" x14ac:dyDescent="0.25">
      <c r="A278" s="1085" t="s">
        <v>848</v>
      </c>
      <c r="B278" s="1086" t="s">
        <v>282</v>
      </c>
      <c r="C278" s="717" t="s">
        <v>87</v>
      </c>
      <c r="D278" s="1087" t="s">
        <v>849</v>
      </c>
      <c r="E278" s="438">
        <f t="shared" si="48"/>
        <v>3490</v>
      </c>
      <c r="F278" s="1088">
        <v>2987</v>
      </c>
      <c r="G278" s="1089">
        <v>303</v>
      </c>
      <c r="H278" s="1089">
        <v>200</v>
      </c>
      <c r="I278" s="1090">
        <v>639</v>
      </c>
      <c r="J278" s="1091">
        <v>0</v>
      </c>
      <c r="K278" s="1091">
        <v>20</v>
      </c>
      <c r="L278" s="1092">
        <v>16</v>
      </c>
      <c r="M278" s="442">
        <f t="shared" si="44"/>
        <v>80</v>
      </c>
      <c r="N278" s="443" t="s">
        <v>328</v>
      </c>
      <c r="O278" s="444" t="s">
        <v>793</v>
      </c>
      <c r="P278" s="444" t="s">
        <v>850</v>
      </c>
      <c r="Q278" s="445"/>
      <c r="R278" s="446" t="s">
        <v>851</v>
      </c>
      <c r="S278" s="375"/>
      <c r="T278" s="375"/>
      <c r="U278" s="375"/>
      <c r="V278" s="375"/>
      <c r="W278" s="375"/>
      <c r="X278" s="375"/>
      <c r="Y278" s="375"/>
      <c r="Z278" s="375"/>
      <c r="AA278" s="375"/>
      <c r="AB278" s="375"/>
      <c r="AC278" s="375"/>
      <c r="AD278" s="375"/>
      <c r="AE278" s="375"/>
      <c r="AF278" s="375"/>
      <c r="AG278" s="375"/>
      <c r="AH278" s="375"/>
      <c r="AI278" s="375"/>
      <c r="AJ278" s="375"/>
      <c r="AK278" s="375"/>
      <c r="AL278" s="375"/>
      <c r="AM278" s="375"/>
      <c r="AN278" s="375"/>
      <c r="AO278" s="375"/>
      <c r="AP278" s="375"/>
      <c r="AQ278" s="375"/>
      <c r="AR278" s="375"/>
      <c r="AS278" s="375"/>
      <c r="AT278" s="375"/>
      <c r="AU278" s="375"/>
      <c r="AV278" s="375"/>
      <c r="AW278" s="375"/>
      <c r="AX278" s="375"/>
      <c r="AY278" s="375"/>
      <c r="AZ278" s="375"/>
      <c r="BA278" s="375"/>
      <c r="BB278" s="375"/>
      <c r="BC278" s="375"/>
      <c r="BD278" s="375"/>
      <c r="BE278" s="375"/>
      <c r="BF278" s="375"/>
      <c r="BG278" s="375"/>
      <c r="BH278" s="375"/>
      <c r="BI278" s="375"/>
      <c r="BJ278" s="375"/>
      <c r="BK278" s="375"/>
      <c r="BL278" s="375"/>
      <c r="BM278" s="375"/>
      <c r="BN278" s="375"/>
      <c r="BO278" s="375"/>
      <c r="BP278" s="375"/>
      <c r="BQ278" s="375"/>
      <c r="BR278" s="375"/>
      <c r="BS278" s="375"/>
      <c r="BT278" s="375"/>
      <c r="BU278" s="375"/>
      <c r="BV278" s="375"/>
      <c r="BW278" s="375"/>
      <c r="BX278" s="375"/>
      <c r="BY278" s="375"/>
      <c r="BZ278" s="375"/>
      <c r="CA278" s="375"/>
      <c r="CB278" s="375"/>
      <c r="CC278" s="375"/>
      <c r="CD278" s="375"/>
      <c r="CE278" s="375"/>
      <c r="CF278" s="375"/>
      <c r="CG278" s="375"/>
      <c r="CH278" s="375"/>
      <c r="CI278" s="375"/>
      <c r="CJ278" s="375"/>
      <c r="CK278" s="375"/>
      <c r="CL278" s="375"/>
      <c r="CM278" s="375"/>
      <c r="CN278" s="375"/>
      <c r="CO278" s="375"/>
      <c r="CP278" s="375"/>
      <c r="CQ278" s="375"/>
      <c r="CR278" s="375"/>
      <c r="CS278" s="375"/>
      <c r="CT278" s="375"/>
      <c r="CU278" s="375"/>
      <c r="CV278" s="375"/>
    </row>
    <row r="279" spans="1:100" s="217" customFormat="1" ht="24.75" customHeight="1" thickBot="1" x14ac:dyDescent="0.25">
      <c r="A279" s="1180" t="s">
        <v>40</v>
      </c>
      <c r="B279" s="1181"/>
      <c r="C279" s="1181"/>
      <c r="D279" s="1182"/>
      <c r="E279" s="815">
        <f t="shared" ref="E279:L279" si="49">SUM(E280:E288)</f>
        <v>595904</v>
      </c>
      <c r="F279" s="790">
        <f t="shared" si="49"/>
        <v>583503</v>
      </c>
      <c r="G279" s="790">
        <f t="shared" si="49"/>
        <v>8072</v>
      </c>
      <c r="H279" s="790">
        <f t="shared" si="49"/>
        <v>4329</v>
      </c>
      <c r="I279" s="791">
        <f t="shared" si="49"/>
        <v>15129</v>
      </c>
      <c r="J279" s="789">
        <f t="shared" si="49"/>
        <v>26022</v>
      </c>
      <c r="K279" s="790">
        <f t="shared" si="49"/>
        <v>29522</v>
      </c>
      <c r="L279" s="789">
        <f t="shared" si="49"/>
        <v>357</v>
      </c>
      <c r="M279" s="159">
        <f t="shared" si="44"/>
        <v>1.2092676647923584</v>
      </c>
      <c r="N279" s="622"/>
      <c r="O279" s="816"/>
      <c r="P279" s="816"/>
      <c r="Q279" s="817"/>
      <c r="R279" s="818"/>
    </row>
    <row r="280" spans="1:100" s="307" customFormat="1" ht="21" customHeight="1" x14ac:dyDescent="0.2">
      <c r="A280" s="819" t="s">
        <v>852</v>
      </c>
      <c r="B280" s="468"/>
      <c r="C280" s="469" t="s">
        <v>853</v>
      </c>
      <c r="D280" s="820" t="s">
        <v>854</v>
      </c>
      <c r="E280" s="627">
        <f t="shared" ref="E280:E288" si="50">SUM(F280:H280)</f>
        <v>2383</v>
      </c>
      <c r="F280" s="628">
        <v>0</v>
      </c>
      <c r="G280" s="628">
        <v>0</v>
      </c>
      <c r="H280" s="628">
        <v>2383</v>
      </c>
      <c r="I280" s="629">
        <v>2383</v>
      </c>
      <c r="J280" s="821">
        <v>1000</v>
      </c>
      <c r="K280" s="821">
        <v>1000</v>
      </c>
      <c r="L280" s="797">
        <v>0</v>
      </c>
      <c r="M280" s="631">
        <f t="shared" si="44"/>
        <v>0</v>
      </c>
      <c r="N280" s="471"/>
      <c r="O280" s="472"/>
      <c r="P280" s="733"/>
      <c r="Q280" s="473"/>
      <c r="R280" s="798"/>
      <c r="S280" s="217"/>
      <c r="T280" s="217"/>
      <c r="U280" s="217"/>
      <c r="V280" s="217"/>
      <c r="W280" s="217"/>
      <c r="X280" s="217"/>
      <c r="Y280" s="217"/>
      <c r="Z280" s="217"/>
      <c r="AA280" s="217"/>
      <c r="AB280" s="217"/>
      <c r="AC280" s="217"/>
      <c r="AD280" s="217"/>
      <c r="AE280" s="217"/>
      <c r="AF280" s="217"/>
      <c r="AG280" s="217"/>
      <c r="AH280" s="217"/>
      <c r="AI280" s="217"/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AZ280" s="217"/>
      <c r="BA280" s="217"/>
      <c r="BB280" s="217"/>
      <c r="BC280" s="217"/>
      <c r="BD280" s="217"/>
      <c r="BE280" s="217"/>
      <c r="BF280" s="217"/>
      <c r="BG280" s="217"/>
      <c r="BH280" s="217"/>
      <c r="BI280" s="217"/>
      <c r="BJ280" s="217"/>
      <c r="BK280" s="217"/>
      <c r="BL280" s="217"/>
      <c r="BM280" s="217"/>
      <c r="BN280" s="217"/>
      <c r="BO280" s="217"/>
      <c r="BP280" s="217"/>
      <c r="BQ280" s="217"/>
      <c r="BR280" s="217"/>
      <c r="BS280" s="217"/>
      <c r="BT280" s="217"/>
      <c r="BU280" s="217"/>
      <c r="BV280" s="217"/>
      <c r="BW280" s="217"/>
      <c r="BX280" s="217"/>
      <c r="BY280" s="217"/>
      <c r="BZ280" s="217"/>
      <c r="CA280" s="217"/>
      <c r="CB280" s="217"/>
      <c r="CC280" s="217"/>
      <c r="CD280" s="217"/>
      <c r="CE280" s="217"/>
      <c r="CF280" s="217"/>
      <c r="CG280" s="217"/>
      <c r="CH280" s="217"/>
      <c r="CI280" s="217"/>
      <c r="CJ280" s="217"/>
      <c r="CK280" s="217"/>
      <c r="CL280" s="217"/>
      <c r="CM280" s="217"/>
      <c r="CN280" s="217"/>
      <c r="CO280" s="217"/>
      <c r="CP280" s="217"/>
      <c r="CQ280" s="217"/>
      <c r="CR280" s="217"/>
      <c r="CS280" s="217"/>
      <c r="CT280" s="217"/>
      <c r="CU280" s="217"/>
      <c r="CV280" s="217"/>
    </row>
    <row r="281" spans="1:100" s="218" customFormat="1" ht="43.5" customHeight="1" x14ac:dyDescent="0.2">
      <c r="A281" s="734">
        <v>8006</v>
      </c>
      <c r="B281" s="204"/>
      <c r="C281" s="234" t="s">
        <v>343</v>
      </c>
      <c r="D281" s="878" t="s">
        <v>855</v>
      </c>
      <c r="E281" s="320">
        <f t="shared" si="50"/>
        <v>1568</v>
      </c>
      <c r="F281" s="239">
        <v>1442</v>
      </c>
      <c r="G281" s="239">
        <v>103</v>
      </c>
      <c r="H281" s="239">
        <v>23</v>
      </c>
      <c r="I281" s="240">
        <v>1545</v>
      </c>
      <c r="J281" s="189">
        <v>2000</v>
      </c>
      <c r="K281" s="189">
        <v>2000</v>
      </c>
      <c r="L281" s="371">
        <v>0</v>
      </c>
      <c r="M281" s="369">
        <f t="shared" si="44"/>
        <v>0</v>
      </c>
      <c r="N281" s="242"/>
      <c r="O281" s="365"/>
      <c r="P281" s="403" t="s">
        <v>382</v>
      </c>
      <c r="Q281" s="244"/>
      <c r="R281" s="404" t="s">
        <v>856</v>
      </c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</row>
    <row r="282" spans="1:100" s="826" customFormat="1" ht="36.75" customHeight="1" x14ac:dyDescent="0.2">
      <c r="A282" s="822">
        <v>8172</v>
      </c>
      <c r="B282" s="309" t="s">
        <v>102</v>
      </c>
      <c r="C282" s="221" t="s">
        <v>283</v>
      </c>
      <c r="D282" s="823" t="s">
        <v>857</v>
      </c>
      <c r="E282" s="522">
        <f t="shared" si="50"/>
        <v>18452</v>
      </c>
      <c r="F282" s="226">
        <v>18271</v>
      </c>
      <c r="G282" s="226">
        <v>181</v>
      </c>
      <c r="H282" s="226">
        <v>0</v>
      </c>
      <c r="I282" s="227">
        <v>181</v>
      </c>
      <c r="J282" s="189">
        <v>12900</v>
      </c>
      <c r="K282" s="189">
        <v>12900</v>
      </c>
      <c r="L282" s="824">
        <v>0</v>
      </c>
      <c r="M282" s="228">
        <f t="shared" si="44"/>
        <v>0</v>
      </c>
      <c r="N282" s="229" t="s">
        <v>662</v>
      </c>
      <c r="O282" s="230" t="s">
        <v>141</v>
      </c>
      <c r="P282" s="230" t="s">
        <v>82</v>
      </c>
      <c r="Q282" s="231" t="s">
        <v>82</v>
      </c>
      <c r="R282" s="537" t="s">
        <v>858</v>
      </c>
      <c r="S282" s="825"/>
      <c r="T282" s="825"/>
      <c r="U282" s="825"/>
      <c r="V282" s="825"/>
      <c r="W282" s="825"/>
      <c r="X282" s="825"/>
      <c r="Y282" s="825"/>
      <c r="Z282" s="825"/>
      <c r="AA282" s="825"/>
      <c r="AB282" s="825"/>
      <c r="AC282" s="825"/>
      <c r="AD282" s="825"/>
      <c r="AE282" s="825"/>
      <c r="AF282" s="825"/>
      <c r="AG282" s="825"/>
      <c r="AH282" s="825"/>
      <c r="AI282" s="825"/>
      <c r="AJ282" s="825"/>
      <c r="AK282" s="825"/>
      <c r="AL282" s="825"/>
      <c r="AM282" s="825"/>
      <c r="AN282" s="825"/>
      <c r="AO282" s="825"/>
      <c r="AP282" s="825"/>
      <c r="AQ282" s="825"/>
      <c r="AR282" s="825"/>
      <c r="AS282" s="825"/>
      <c r="AT282" s="825"/>
      <c r="AU282" s="825"/>
      <c r="AV282" s="825"/>
      <c r="AW282" s="825"/>
      <c r="AX282" s="825"/>
      <c r="AY282" s="825"/>
      <c r="AZ282" s="825"/>
      <c r="BA282" s="825"/>
      <c r="BB282" s="825"/>
      <c r="BC282" s="825"/>
      <c r="BD282" s="825"/>
      <c r="BE282" s="825"/>
      <c r="BF282" s="825"/>
      <c r="BG282" s="825"/>
      <c r="BH282" s="825"/>
      <c r="BI282" s="825"/>
      <c r="BJ282" s="825"/>
      <c r="BK282" s="825"/>
      <c r="BL282" s="825"/>
      <c r="BM282" s="825"/>
      <c r="BN282" s="825"/>
      <c r="BO282" s="825"/>
      <c r="BP282" s="825"/>
      <c r="BQ282" s="825"/>
      <c r="BR282" s="825"/>
      <c r="BS282" s="825"/>
      <c r="BT282" s="825"/>
      <c r="BU282" s="825"/>
      <c r="BV282" s="825"/>
      <c r="BW282" s="825"/>
      <c r="BX282" s="825"/>
      <c r="BY282" s="825"/>
      <c r="BZ282" s="825"/>
      <c r="CA282" s="825"/>
      <c r="CB282" s="825"/>
      <c r="CC282" s="825"/>
      <c r="CD282" s="825"/>
      <c r="CE282" s="825"/>
      <c r="CF282" s="825"/>
      <c r="CG282" s="825"/>
      <c r="CH282" s="825"/>
      <c r="CI282" s="825"/>
      <c r="CJ282" s="825"/>
      <c r="CK282" s="825"/>
      <c r="CL282" s="825"/>
      <c r="CM282" s="825"/>
      <c r="CN282" s="825"/>
      <c r="CO282" s="825"/>
      <c r="CP282" s="825"/>
      <c r="CQ282" s="825"/>
      <c r="CR282" s="825"/>
      <c r="CS282" s="825"/>
      <c r="CT282" s="825"/>
      <c r="CU282" s="825"/>
      <c r="CV282" s="825"/>
    </row>
    <row r="283" spans="1:100" s="828" customFormat="1" ht="31.5" customHeight="1" x14ac:dyDescent="0.2">
      <c r="A283" s="827">
        <v>8204</v>
      </c>
      <c r="B283" s="245" t="s">
        <v>102</v>
      </c>
      <c r="C283" s="246" t="s">
        <v>537</v>
      </c>
      <c r="D283" s="354" t="s">
        <v>859</v>
      </c>
      <c r="E283" s="187">
        <f t="shared" si="50"/>
        <v>484980</v>
      </c>
      <c r="F283" s="198">
        <v>480000</v>
      </c>
      <c r="G283" s="198">
        <v>4980</v>
      </c>
      <c r="H283" s="198">
        <v>0</v>
      </c>
      <c r="I283" s="199">
        <v>2345</v>
      </c>
      <c r="J283" s="189">
        <v>3376</v>
      </c>
      <c r="K283" s="189">
        <v>3376</v>
      </c>
      <c r="L283" s="287">
        <v>0</v>
      </c>
      <c r="M283" s="248">
        <f t="shared" si="44"/>
        <v>0</v>
      </c>
      <c r="N283" s="249"/>
      <c r="O283" s="250"/>
      <c r="P283" s="250"/>
      <c r="Q283" s="251"/>
      <c r="R283" s="216" t="s">
        <v>860</v>
      </c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201"/>
      <c r="BH283" s="201"/>
      <c r="BI283" s="201"/>
      <c r="BJ283" s="201"/>
      <c r="BK283" s="201"/>
      <c r="BL283" s="201"/>
      <c r="BM283" s="201"/>
      <c r="BN283" s="201"/>
      <c r="BO283" s="201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1"/>
      <c r="CM283" s="201"/>
      <c r="CN283" s="201"/>
      <c r="CO283" s="201"/>
      <c r="CP283" s="201"/>
      <c r="CQ283" s="201"/>
      <c r="CR283" s="201"/>
      <c r="CS283" s="201"/>
      <c r="CT283" s="201"/>
      <c r="CU283" s="201"/>
      <c r="CV283" s="201"/>
    </row>
    <row r="284" spans="1:100" s="218" customFormat="1" ht="29.25" customHeight="1" x14ac:dyDescent="0.2">
      <c r="A284" s="734">
        <v>8207</v>
      </c>
      <c r="B284" s="204" t="s">
        <v>861</v>
      </c>
      <c r="C284" s="205" t="s">
        <v>343</v>
      </c>
      <c r="D284" s="1093" t="s">
        <v>862</v>
      </c>
      <c r="E284" s="320">
        <f t="shared" si="50"/>
        <v>6163</v>
      </c>
      <c r="F284" s="239">
        <v>5803</v>
      </c>
      <c r="G284" s="239">
        <v>360</v>
      </c>
      <c r="H284" s="239">
        <v>0</v>
      </c>
      <c r="I284" s="240">
        <v>4238</v>
      </c>
      <c r="J284" s="189">
        <v>4813</v>
      </c>
      <c r="K284" s="189">
        <v>4813</v>
      </c>
      <c r="L284" s="371">
        <v>18</v>
      </c>
      <c r="M284" s="369">
        <f t="shared" si="44"/>
        <v>0.37398711822148351</v>
      </c>
      <c r="N284" s="242"/>
      <c r="O284" s="365"/>
      <c r="P284" s="365" t="s">
        <v>863</v>
      </c>
      <c r="Q284" s="244"/>
      <c r="R284" s="404" t="s">
        <v>864</v>
      </c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  <c r="AE284" s="217"/>
      <c r="AF284" s="217"/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7"/>
      <c r="AY284" s="217"/>
      <c r="AZ284" s="217"/>
      <c r="BA284" s="217"/>
      <c r="BB284" s="217"/>
      <c r="BC284" s="217"/>
      <c r="BD284" s="217"/>
      <c r="BE284" s="217"/>
      <c r="BF284" s="217"/>
      <c r="BG284" s="217"/>
      <c r="BH284" s="217"/>
      <c r="BI284" s="217"/>
      <c r="BJ284" s="217"/>
      <c r="BK284" s="217"/>
      <c r="BL284" s="217"/>
      <c r="BM284" s="217"/>
      <c r="BN284" s="217"/>
      <c r="BO284" s="217"/>
      <c r="BP284" s="217"/>
      <c r="BQ284" s="217"/>
      <c r="BR284" s="217"/>
      <c r="BS284" s="217"/>
      <c r="BT284" s="217"/>
      <c r="BU284" s="217"/>
      <c r="BV284" s="217"/>
      <c r="BW284" s="217"/>
      <c r="BX284" s="217"/>
      <c r="BY284" s="217"/>
      <c r="BZ284" s="217"/>
      <c r="CA284" s="217"/>
      <c r="CB284" s="217"/>
      <c r="CC284" s="217"/>
      <c r="CD284" s="217"/>
      <c r="CE284" s="217"/>
      <c r="CF284" s="217"/>
      <c r="CG284" s="217"/>
      <c r="CH284" s="217"/>
      <c r="CI284" s="217"/>
      <c r="CJ284" s="217"/>
      <c r="CK284" s="217"/>
      <c r="CL284" s="217"/>
      <c r="CM284" s="217"/>
      <c r="CN284" s="217"/>
      <c r="CO284" s="217"/>
      <c r="CP284" s="217"/>
      <c r="CQ284" s="217"/>
      <c r="CR284" s="217"/>
      <c r="CS284" s="217"/>
      <c r="CT284" s="217"/>
      <c r="CU284" s="217"/>
      <c r="CV284" s="217"/>
    </row>
    <row r="285" spans="1:100" s="799" customFormat="1" ht="71.25" customHeight="1" x14ac:dyDescent="0.2">
      <c r="A285" s="357">
        <v>8208</v>
      </c>
      <c r="B285" s="300" t="s">
        <v>861</v>
      </c>
      <c r="C285" s="301" t="s">
        <v>193</v>
      </c>
      <c r="D285" s="1094" t="s">
        <v>865</v>
      </c>
      <c r="E285" s="207">
        <f t="shared" si="50"/>
        <v>3233</v>
      </c>
      <c r="F285" s="208">
        <v>2667</v>
      </c>
      <c r="G285" s="208">
        <v>443</v>
      </c>
      <c r="H285" s="208">
        <v>123</v>
      </c>
      <c r="I285" s="210">
        <v>3232</v>
      </c>
      <c r="J285" s="189">
        <v>433</v>
      </c>
      <c r="K285" s="189">
        <v>433</v>
      </c>
      <c r="L285" s="360">
        <v>339</v>
      </c>
      <c r="M285" s="241">
        <f t="shared" si="44"/>
        <v>78.290993071593533</v>
      </c>
      <c r="N285" s="213" t="s">
        <v>866</v>
      </c>
      <c r="O285" s="214" t="s">
        <v>290</v>
      </c>
      <c r="P285" s="214" t="s">
        <v>867</v>
      </c>
      <c r="Q285" s="215" t="s">
        <v>251</v>
      </c>
      <c r="R285" s="216" t="s">
        <v>868</v>
      </c>
      <c r="S285" s="375"/>
      <c r="T285" s="375"/>
      <c r="U285" s="375"/>
      <c r="V285" s="375"/>
      <c r="W285" s="375"/>
      <c r="X285" s="375"/>
      <c r="Y285" s="375"/>
      <c r="Z285" s="375"/>
      <c r="AA285" s="375"/>
      <c r="AB285" s="375"/>
      <c r="AC285" s="375"/>
      <c r="AD285" s="375"/>
      <c r="AE285" s="375"/>
      <c r="AF285" s="375"/>
      <c r="AG285" s="375"/>
      <c r="AH285" s="375"/>
      <c r="AI285" s="375"/>
      <c r="AJ285" s="375"/>
      <c r="AK285" s="375"/>
      <c r="AL285" s="375"/>
      <c r="AM285" s="375"/>
      <c r="AN285" s="375"/>
      <c r="AO285" s="375"/>
      <c r="AP285" s="375"/>
      <c r="AQ285" s="375"/>
      <c r="AR285" s="375"/>
      <c r="AS285" s="375"/>
      <c r="AT285" s="375"/>
      <c r="AU285" s="375"/>
      <c r="AV285" s="375"/>
      <c r="AW285" s="375"/>
      <c r="AX285" s="375"/>
      <c r="AY285" s="375"/>
      <c r="AZ285" s="375"/>
      <c r="BA285" s="375"/>
      <c r="BB285" s="375"/>
      <c r="BC285" s="375"/>
      <c r="BD285" s="375"/>
      <c r="BE285" s="375"/>
      <c r="BF285" s="375"/>
      <c r="BG285" s="375"/>
      <c r="BH285" s="375"/>
      <c r="BI285" s="375"/>
      <c r="BJ285" s="375"/>
      <c r="BK285" s="375"/>
      <c r="BL285" s="375"/>
      <c r="BM285" s="375"/>
      <c r="BN285" s="375"/>
      <c r="BO285" s="375"/>
      <c r="BP285" s="375"/>
      <c r="BQ285" s="375"/>
      <c r="BR285" s="375"/>
      <c r="BS285" s="375"/>
      <c r="BT285" s="375"/>
      <c r="BU285" s="375"/>
      <c r="BV285" s="375"/>
      <c r="BW285" s="375"/>
      <c r="BX285" s="375"/>
      <c r="BY285" s="375"/>
      <c r="BZ285" s="375"/>
      <c r="CA285" s="375"/>
      <c r="CB285" s="375"/>
      <c r="CC285" s="375"/>
      <c r="CD285" s="375"/>
      <c r="CE285" s="375"/>
      <c r="CF285" s="375"/>
      <c r="CG285" s="375"/>
      <c r="CH285" s="375"/>
      <c r="CI285" s="375"/>
      <c r="CJ285" s="375"/>
      <c r="CK285" s="375"/>
      <c r="CL285" s="375"/>
      <c r="CM285" s="375"/>
      <c r="CN285" s="375"/>
      <c r="CO285" s="375"/>
      <c r="CP285" s="375"/>
      <c r="CQ285" s="375"/>
      <c r="CR285" s="375"/>
      <c r="CS285" s="375"/>
      <c r="CT285" s="375"/>
      <c r="CU285" s="375"/>
      <c r="CV285" s="375"/>
    </row>
    <row r="286" spans="1:100" s="582" customFormat="1" ht="43.5" customHeight="1" x14ac:dyDescent="0.2">
      <c r="A286" s="357">
        <v>8233</v>
      </c>
      <c r="B286" s="300" t="s">
        <v>86</v>
      </c>
      <c r="C286" s="358" t="s">
        <v>138</v>
      </c>
      <c r="D286" s="829" t="s">
        <v>869</v>
      </c>
      <c r="E286" s="207">
        <f t="shared" si="50"/>
        <v>51825</v>
      </c>
      <c r="F286" s="208">
        <v>48820</v>
      </c>
      <c r="G286" s="208">
        <v>1205</v>
      </c>
      <c r="H286" s="208">
        <v>1800</v>
      </c>
      <c r="I286" s="210">
        <v>1205</v>
      </c>
      <c r="J286" s="189">
        <v>1500</v>
      </c>
      <c r="K286" s="189">
        <v>1500</v>
      </c>
      <c r="L286" s="360">
        <v>0</v>
      </c>
      <c r="M286" s="241">
        <f t="shared" si="44"/>
        <v>0</v>
      </c>
      <c r="N286" s="213" t="s">
        <v>262</v>
      </c>
      <c r="O286" s="214" t="s">
        <v>459</v>
      </c>
      <c r="P286" s="214"/>
      <c r="Q286" s="215"/>
      <c r="R286" s="216" t="s">
        <v>870</v>
      </c>
      <c r="S286" s="375"/>
      <c r="T286" s="375"/>
      <c r="U286" s="375"/>
      <c r="V286" s="375"/>
      <c r="W286" s="375"/>
      <c r="X286" s="375"/>
      <c r="Y286" s="375"/>
      <c r="Z286" s="375"/>
      <c r="AA286" s="375"/>
      <c r="AB286" s="375"/>
      <c r="AC286" s="375"/>
      <c r="AD286" s="375"/>
      <c r="AE286" s="375"/>
      <c r="AF286" s="375"/>
      <c r="AG286" s="375"/>
      <c r="AH286" s="375"/>
      <c r="AI286" s="375"/>
      <c r="AJ286" s="375"/>
      <c r="AK286" s="375"/>
      <c r="AL286" s="375"/>
      <c r="AM286" s="375"/>
      <c r="AN286" s="375"/>
      <c r="AO286" s="375"/>
      <c r="AP286" s="375"/>
      <c r="AQ286" s="375"/>
      <c r="AR286" s="375"/>
      <c r="AS286" s="375"/>
      <c r="AT286" s="375"/>
      <c r="AU286" s="375"/>
      <c r="AV286" s="375"/>
      <c r="AW286" s="375"/>
      <c r="AX286" s="375"/>
      <c r="AY286" s="375"/>
      <c r="AZ286" s="375"/>
      <c r="BA286" s="375"/>
      <c r="BB286" s="375"/>
      <c r="BC286" s="375"/>
      <c r="BD286" s="375"/>
      <c r="BE286" s="375"/>
      <c r="BF286" s="375"/>
      <c r="BG286" s="375"/>
      <c r="BH286" s="375"/>
      <c r="BI286" s="375"/>
      <c r="BJ286" s="375"/>
      <c r="BK286" s="375"/>
      <c r="BL286" s="375"/>
      <c r="BM286" s="375"/>
      <c r="BN286" s="375"/>
      <c r="BO286" s="375"/>
      <c r="BP286" s="375"/>
      <c r="BQ286" s="375"/>
      <c r="BR286" s="375"/>
      <c r="BS286" s="375"/>
      <c r="BT286" s="375"/>
      <c r="BU286" s="375"/>
      <c r="BV286" s="375"/>
      <c r="BW286" s="375"/>
      <c r="BX286" s="375"/>
      <c r="BY286" s="375"/>
      <c r="BZ286" s="375"/>
      <c r="CA286" s="375"/>
      <c r="CB286" s="375"/>
      <c r="CC286" s="375"/>
      <c r="CD286" s="375"/>
      <c r="CE286" s="375"/>
      <c r="CF286" s="375"/>
      <c r="CG286" s="375"/>
      <c r="CH286" s="375"/>
      <c r="CI286" s="375"/>
      <c r="CJ286" s="375"/>
      <c r="CK286" s="375"/>
      <c r="CL286" s="375"/>
      <c r="CM286" s="375"/>
      <c r="CN286" s="375"/>
      <c r="CO286" s="375"/>
      <c r="CP286" s="375"/>
      <c r="CQ286" s="375"/>
      <c r="CR286" s="375"/>
      <c r="CS286" s="375"/>
      <c r="CT286" s="375"/>
      <c r="CU286" s="375"/>
      <c r="CV286" s="375"/>
    </row>
    <row r="287" spans="1:100" s="582" customFormat="1" ht="28.5" customHeight="1" x14ac:dyDescent="0.2">
      <c r="A287" s="357">
        <v>8248</v>
      </c>
      <c r="B287" s="300"/>
      <c r="C287" s="358" t="s">
        <v>283</v>
      </c>
      <c r="D287" s="829" t="s">
        <v>871</v>
      </c>
      <c r="E287" s="207">
        <f t="shared" si="50"/>
        <v>25000</v>
      </c>
      <c r="F287" s="208">
        <v>24500</v>
      </c>
      <c r="G287" s="208">
        <v>500</v>
      </c>
      <c r="H287" s="208">
        <v>0</v>
      </c>
      <c r="I287" s="210">
        <v>0</v>
      </c>
      <c r="J287" s="189">
        <v>0</v>
      </c>
      <c r="K287" s="189">
        <v>2500</v>
      </c>
      <c r="L287" s="360">
        <v>0</v>
      </c>
      <c r="M287" s="241">
        <f t="shared" si="44"/>
        <v>0</v>
      </c>
      <c r="N287" s="213"/>
      <c r="O287" s="214" t="s">
        <v>82</v>
      </c>
      <c r="P287" s="214" t="s">
        <v>91</v>
      </c>
      <c r="Q287" s="215"/>
      <c r="R287" s="216" t="s">
        <v>872</v>
      </c>
      <c r="S287" s="375"/>
      <c r="T287" s="375"/>
      <c r="U287" s="375"/>
      <c r="V287" s="375"/>
      <c r="W287" s="375"/>
      <c r="X287" s="375"/>
      <c r="Y287" s="375"/>
      <c r="Z287" s="375"/>
      <c r="AA287" s="375"/>
      <c r="AB287" s="375"/>
      <c r="AC287" s="375"/>
      <c r="AD287" s="375"/>
      <c r="AE287" s="375"/>
      <c r="AF287" s="375"/>
      <c r="AG287" s="375"/>
      <c r="AH287" s="375"/>
      <c r="AI287" s="375"/>
      <c r="AJ287" s="375"/>
      <c r="AK287" s="375"/>
      <c r="AL287" s="375"/>
      <c r="AM287" s="375"/>
      <c r="AN287" s="375"/>
      <c r="AO287" s="375"/>
      <c r="AP287" s="375"/>
      <c r="AQ287" s="375"/>
      <c r="AR287" s="375"/>
      <c r="AS287" s="375"/>
      <c r="AT287" s="375"/>
      <c r="AU287" s="375"/>
      <c r="AV287" s="375"/>
      <c r="AW287" s="375"/>
      <c r="AX287" s="375"/>
      <c r="AY287" s="375"/>
      <c r="AZ287" s="375"/>
      <c r="BA287" s="375"/>
      <c r="BB287" s="375"/>
      <c r="BC287" s="375"/>
      <c r="BD287" s="375"/>
      <c r="BE287" s="375"/>
      <c r="BF287" s="375"/>
      <c r="BG287" s="375"/>
      <c r="BH287" s="375"/>
      <c r="BI287" s="375"/>
      <c r="BJ287" s="375"/>
      <c r="BK287" s="375"/>
      <c r="BL287" s="375"/>
      <c r="BM287" s="375"/>
      <c r="BN287" s="375"/>
      <c r="BO287" s="375"/>
      <c r="BP287" s="375"/>
      <c r="BQ287" s="375"/>
      <c r="BR287" s="375"/>
      <c r="BS287" s="375"/>
      <c r="BT287" s="375"/>
      <c r="BU287" s="375"/>
      <c r="BV287" s="375"/>
      <c r="BW287" s="375"/>
      <c r="BX287" s="375"/>
      <c r="BY287" s="375"/>
      <c r="BZ287" s="375"/>
      <c r="CA287" s="375"/>
      <c r="CB287" s="375"/>
      <c r="CC287" s="375"/>
      <c r="CD287" s="375"/>
      <c r="CE287" s="375"/>
      <c r="CF287" s="375"/>
      <c r="CG287" s="375"/>
      <c r="CH287" s="375"/>
      <c r="CI287" s="375"/>
      <c r="CJ287" s="375"/>
      <c r="CK287" s="375"/>
      <c r="CL287" s="375"/>
      <c r="CM287" s="375"/>
      <c r="CN287" s="375"/>
      <c r="CO287" s="375"/>
      <c r="CP287" s="375"/>
      <c r="CQ287" s="375"/>
      <c r="CR287" s="375"/>
      <c r="CS287" s="375"/>
      <c r="CT287" s="375"/>
      <c r="CU287" s="375"/>
      <c r="CV287" s="375"/>
    </row>
    <row r="288" spans="1:100" s="800" customFormat="1" ht="19.5" customHeight="1" thickBot="1" x14ac:dyDescent="0.25">
      <c r="A288" s="435">
        <v>9249</v>
      </c>
      <c r="B288" s="457"/>
      <c r="C288" s="830" t="s">
        <v>283</v>
      </c>
      <c r="D288" s="611" t="s">
        <v>873</v>
      </c>
      <c r="E288" s="438">
        <f t="shared" si="50"/>
        <v>2300</v>
      </c>
      <c r="F288" s="439">
        <v>2000</v>
      </c>
      <c r="G288" s="439">
        <v>300</v>
      </c>
      <c r="H288" s="439">
        <v>0</v>
      </c>
      <c r="I288" s="440">
        <v>0</v>
      </c>
      <c r="J288" s="569">
        <v>0</v>
      </c>
      <c r="K288" s="569">
        <v>1000</v>
      </c>
      <c r="L288" s="831">
        <v>0</v>
      </c>
      <c r="M288" s="832">
        <f t="shared" si="44"/>
        <v>0</v>
      </c>
      <c r="N288" s="443"/>
      <c r="O288" s="444" t="s">
        <v>82</v>
      </c>
      <c r="P288" s="444" t="s">
        <v>82</v>
      </c>
      <c r="Q288" s="445"/>
      <c r="R288" s="404" t="s">
        <v>874</v>
      </c>
      <c r="S288" s="375"/>
      <c r="T288" s="375"/>
      <c r="U288" s="375"/>
      <c r="V288" s="375"/>
      <c r="W288" s="375"/>
      <c r="X288" s="375"/>
      <c r="Y288" s="375"/>
      <c r="Z288" s="375"/>
      <c r="AA288" s="375"/>
      <c r="AB288" s="375"/>
      <c r="AC288" s="375"/>
      <c r="AD288" s="375"/>
      <c r="AE288" s="375"/>
      <c r="AF288" s="375"/>
      <c r="AG288" s="375"/>
      <c r="AH288" s="375"/>
      <c r="AI288" s="375"/>
      <c r="AJ288" s="375"/>
      <c r="AK288" s="375"/>
      <c r="AL288" s="375"/>
      <c r="AM288" s="375"/>
      <c r="AN288" s="375"/>
      <c r="AO288" s="375"/>
      <c r="AP288" s="375"/>
      <c r="AQ288" s="375"/>
      <c r="AR288" s="375"/>
      <c r="AS288" s="375"/>
      <c r="AT288" s="375"/>
      <c r="AU288" s="375"/>
      <c r="AV288" s="375"/>
      <c r="AW288" s="375"/>
      <c r="AX288" s="375"/>
      <c r="AY288" s="375"/>
      <c r="AZ288" s="375"/>
      <c r="BA288" s="375"/>
      <c r="BB288" s="375"/>
      <c r="BC288" s="375"/>
      <c r="BD288" s="375"/>
      <c r="BE288" s="375"/>
      <c r="BF288" s="375"/>
      <c r="BG288" s="375"/>
      <c r="BH288" s="375"/>
      <c r="BI288" s="375"/>
      <c r="BJ288" s="375"/>
      <c r="BK288" s="375"/>
      <c r="BL288" s="375"/>
      <c r="BM288" s="375"/>
      <c r="BN288" s="375"/>
      <c r="BO288" s="375"/>
      <c r="BP288" s="375"/>
      <c r="BQ288" s="375"/>
      <c r="BR288" s="375"/>
      <c r="BS288" s="375"/>
      <c r="BT288" s="375"/>
      <c r="BU288" s="375"/>
      <c r="BV288" s="375"/>
      <c r="BW288" s="375"/>
      <c r="BX288" s="375"/>
      <c r="BY288" s="375"/>
      <c r="BZ288" s="375"/>
      <c r="CA288" s="375"/>
      <c r="CB288" s="375"/>
      <c r="CC288" s="375"/>
      <c r="CD288" s="375"/>
      <c r="CE288" s="375"/>
      <c r="CF288" s="375"/>
      <c r="CG288" s="375"/>
      <c r="CH288" s="375"/>
      <c r="CI288" s="375"/>
      <c r="CJ288" s="375"/>
      <c r="CK288" s="375"/>
      <c r="CL288" s="375"/>
      <c r="CM288" s="375"/>
      <c r="CN288" s="375"/>
      <c r="CO288" s="375"/>
      <c r="CP288" s="375"/>
      <c r="CQ288" s="375"/>
      <c r="CR288" s="375"/>
      <c r="CS288" s="375"/>
      <c r="CT288" s="375"/>
      <c r="CU288" s="375"/>
      <c r="CV288" s="375"/>
    </row>
    <row r="289" spans="1:100" s="299" customFormat="1" ht="21" customHeight="1" thickBot="1" x14ac:dyDescent="0.25">
      <c r="A289" s="1196" t="s">
        <v>41</v>
      </c>
      <c r="B289" s="1197"/>
      <c r="C289" s="1197"/>
      <c r="D289" s="1198"/>
      <c r="E289" s="815">
        <f t="shared" ref="E289:L289" si="51">SUM(E290:E290)</f>
        <v>266000</v>
      </c>
      <c r="F289" s="789">
        <f t="shared" si="51"/>
        <v>250000</v>
      </c>
      <c r="G289" s="790">
        <f t="shared" si="51"/>
        <v>10000</v>
      </c>
      <c r="H289" s="790">
        <f t="shared" si="51"/>
        <v>6000</v>
      </c>
      <c r="I289" s="791">
        <f t="shared" si="51"/>
        <v>6894</v>
      </c>
      <c r="J289" s="789">
        <f t="shared" si="51"/>
        <v>10475</v>
      </c>
      <c r="K289" s="790">
        <f t="shared" si="51"/>
        <v>10475</v>
      </c>
      <c r="L289" s="789">
        <f t="shared" si="51"/>
        <v>80</v>
      </c>
      <c r="M289" s="159">
        <f t="shared" si="44"/>
        <v>0.76372315035799521</v>
      </c>
      <c r="N289" s="622"/>
      <c r="O289" s="816"/>
      <c r="P289" s="816"/>
      <c r="Q289" s="817"/>
      <c r="R289" s="818"/>
      <c r="S289" s="217"/>
      <c r="T289" s="217"/>
      <c r="U289" s="217"/>
      <c r="V289" s="217"/>
      <c r="W289" s="217"/>
      <c r="X289" s="217"/>
      <c r="Y289" s="217"/>
      <c r="Z289" s="217"/>
      <c r="AA289" s="217"/>
      <c r="AB289" s="217"/>
      <c r="AC289" s="217"/>
      <c r="AD289" s="217"/>
      <c r="AE289" s="217"/>
      <c r="AF289" s="217"/>
      <c r="AG289" s="217"/>
      <c r="AH289" s="217"/>
      <c r="AI289" s="217"/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7"/>
      <c r="BA289" s="217"/>
      <c r="BB289" s="217"/>
      <c r="BC289" s="217"/>
      <c r="BD289" s="217"/>
      <c r="BE289" s="217"/>
      <c r="BF289" s="217"/>
      <c r="BG289" s="217"/>
      <c r="BH289" s="217"/>
      <c r="BI289" s="217"/>
      <c r="BJ289" s="217"/>
      <c r="BK289" s="217"/>
      <c r="BL289" s="447"/>
      <c r="BM289" s="447"/>
      <c r="BN289" s="447"/>
      <c r="BO289" s="447"/>
      <c r="BP289" s="447"/>
      <c r="BQ289" s="447"/>
      <c r="BR289" s="447"/>
      <c r="BS289" s="447"/>
      <c r="BT289" s="447"/>
      <c r="BU289" s="447"/>
      <c r="BV289" s="447"/>
      <c r="BW289" s="447"/>
      <c r="BX289" s="447"/>
      <c r="BY289" s="447"/>
      <c r="BZ289" s="447"/>
      <c r="CA289" s="447"/>
      <c r="CB289" s="447"/>
      <c r="CC289" s="447"/>
      <c r="CD289" s="447"/>
      <c r="CE289" s="447"/>
      <c r="CF289" s="447"/>
      <c r="CG289" s="447"/>
      <c r="CH289" s="447"/>
      <c r="CI289" s="447"/>
      <c r="CJ289" s="447"/>
      <c r="CK289" s="447"/>
      <c r="CL289" s="447"/>
      <c r="CM289" s="447"/>
      <c r="CN289" s="447"/>
      <c r="CO289" s="447"/>
      <c r="CP289" s="447"/>
      <c r="CQ289" s="447"/>
      <c r="CR289" s="447"/>
      <c r="CS289" s="447"/>
      <c r="CT289" s="447"/>
      <c r="CU289" s="447"/>
      <c r="CV289" s="447"/>
    </row>
    <row r="290" spans="1:100" s="218" customFormat="1" ht="56.25" customHeight="1" thickBot="1" x14ac:dyDescent="0.25">
      <c r="A290" s="734">
        <v>8216</v>
      </c>
      <c r="B290" s="204" t="s">
        <v>875</v>
      </c>
      <c r="C290" s="833" t="s">
        <v>283</v>
      </c>
      <c r="D290" s="834" t="s">
        <v>876</v>
      </c>
      <c r="E290" s="320">
        <f>SUM(F290:H290)</f>
        <v>266000</v>
      </c>
      <c r="F290" s="239">
        <v>250000</v>
      </c>
      <c r="G290" s="239">
        <v>10000</v>
      </c>
      <c r="H290" s="239">
        <v>6000</v>
      </c>
      <c r="I290" s="240">
        <v>6894</v>
      </c>
      <c r="J290" s="211">
        <v>10475</v>
      </c>
      <c r="K290" s="835">
        <v>10475</v>
      </c>
      <c r="L290" s="211">
        <v>80</v>
      </c>
      <c r="M290" s="714">
        <f t="shared" si="44"/>
        <v>0.76372315035799521</v>
      </c>
      <c r="N290" s="363" t="s">
        <v>262</v>
      </c>
      <c r="O290" s="214" t="s">
        <v>92</v>
      </c>
      <c r="P290" s="305" t="s">
        <v>550</v>
      </c>
      <c r="Q290" s="244"/>
      <c r="R290" s="324" t="s">
        <v>877</v>
      </c>
      <c r="S290" s="217"/>
      <c r="T290" s="217"/>
      <c r="U290" s="217"/>
      <c r="V290" s="217"/>
      <c r="W290" s="217"/>
      <c r="X290" s="217"/>
      <c r="Y290" s="217"/>
      <c r="Z290" s="217"/>
      <c r="AA290" s="217"/>
      <c r="AB290" s="217"/>
      <c r="AC290" s="217"/>
      <c r="AD290" s="217"/>
      <c r="AE290" s="217"/>
      <c r="AF290" s="217"/>
      <c r="AG290" s="217"/>
      <c r="AH290" s="217"/>
      <c r="AI290" s="217"/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AZ290" s="217"/>
      <c r="BA290" s="217"/>
      <c r="BB290" s="217"/>
      <c r="BC290" s="217"/>
      <c r="BD290" s="217"/>
      <c r="BE290" s="217"/>
      <c r="BF290" s="217"/>
      <c r="BG290" s="217"/>
      <c r="BH290" s="217"/>
      <c r="BI290" s="217"/>
      <c r="BJ290" s="217"/>
      <c r="BK290" s="217"/>
      <c r="BL290" s="217"/>
      <c r="BM290" s="217"/>
      <c r="BN290" s="217"/>
      <c r="BO290" s="217"/>
      <c r="BP290" s="217"/>
      <c r="BQ290" s="217"/>
      <c r="BR290" s="217"/>
      <c r="BS290" s="217"/>
      <c r="BT290" s="217"/>
      <c r="BU290" s="217"/>
      <c r="BV290" s="217"/>
      <c r="BW290" s="217"/>
      <c r="BX290" s="217"/>
      <c r="BY290" s="217"/>
      <c r="BZ290" s="217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</row>
    <row r="291" spans="1:100" s="299" customFormat="1" ht="20.25" customHeight="1" thickBot="1" x14ac:dyDescent="0.25">
      <c r="A291" s="1196" t="s">
        <v>42</v>
      </c>
      <c r="B291" s="1197"/>
      <c r="C291" s="1197"/>
      <c r="D291" s="1198"/>
      <c r="E291" s="815">
        <f t="shared" ref="E291:L291" si="52">SUM(E292:E294)</f>
        <v>113106</v>
      </c>
      <c r="F291" s="789">
        <f t="shared" si="52"/>
        <v>105491</v>
      </c>
      <c r="G291" s="790">
        <f t="shared" si="52"/>
        <v>5415</v>
      </c>
      <c r="H291" s="790">
        <f t="shared" si="52"/>
        <v>2200</v>
      </c>
      <c r="I291" s="791">
        <f t="shared" si="52"/>
        <v>93198</v>
      </c>
      <c r="J291" s="789">
        <f t="shared" si="52"/>
        <v>42753</v>
      </c>
      <c r="K291" s="790">
        <f t="shared" si="52"/>
        <v>42753</v>
      </c>
      <c r="L291" s="789">
        <f t="shared" si="52"/>
        <v>0</v>
      </c>
      <c r="M291" s="159">
        <f t="shared" si="44"/>
        <v>0</v>
      </c>
      <c r="N291" s="622"/>
      <c r="O291" s="816"/>
      <c r="P291" s="816"/>
      <c r="Q291" s="817"/>
      <c r="R291" s="818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7"/>
      <c r="BA291" s="217"/>
      <c r="BB291" s="217"/>
      <c r="BC291" s="217"/>
      <c r="BD291" s="217"/>
      <c r="BE291" s="217"/>
      <c r="BF291" s="217"/>
      <c r="BG291" s="217"/>
      <c r="BH291" s="217"/>
      <c r="BI291" s="217"/>
      <c r="BJ291" s="217"/>
      <c r="BK291" s="217"/>
      <c r="BL291" s="447"/>
      <c r="BM291" s="447"/>
      <c r="BN291" s="447"/>
      <c r="BO291" s="447"/>
      <c r="BP291" s="447"/>
      <c r="BQ291" s="447"/>
      <c r="BR291" s="447"/>
      <c r="BS291" s="447"/>
      <c r="BT291" s="447"/>
      <c r="BU291" s="447"/>
      <c r="BV291" s="447"/>
      <c r="BW291" s="447"/>
      <c r="BX291" s="447"/>
      <c r="BY291" s="447"/>
      <c r="BZ291" s="447"/>
      <c r="CA291" s="447"/>
      <c r="CB291" s="447"/>
      <c r="CC291" s="447"/>
      <c r="CD291" s="447"/>
      <c r="CE291" s="447"/>
      <c r="CF291" s="447"/>
      <c r="CG291" s="447"/>
      <c r="CH291" s="447"/>
      <c r="CI291" s="447"/>
      <c r="CJ291" s="447"/>
      <c r="CK291" s="447"/>
      <c r="CL291" s="447"/>
      <c r="CM291" s="447"/>
      <c r="CN291" s="447"/>
      <c r="CO291" s="447"/>
      <c r="CP291" s="447"/>
      <c r="CQ291" s="447"/>
      <c r="CR291" s="447"/>
      <c r="CS291" s="447"/>
      <c r="CT291" s="447"/>
      <c r="CU291" s="447"/>
      <c r="CV291" s="447"/>
    </row>
    <row r="292" spans="1:100" s="307" customFormat="1" ht="21.75" customHeight="1" thickBot="1" x14ac:dyDescent="0.25">
      <c r="A292" s="705">
        <v>5014</v>
      </c>
      <c r="B292" s="706" t="s">
        <v>282</v>
      </c>
      <c r="C292" s="833" t="s">
        <v>343</v>
      </c>
      <c r="D292" s="1162" t="s">
        <v>878</v>
      </c>
      <c r="E292" s="709">
        <f>SUM(F292:H292)</f>
        <v>92606</v>
      </c>
      <c r="F292" s="710">
        <v>89491</v>
      </c>
      <c r="G292" s="710">
        <v>2915</v>
      </c>
      <c r="H292" s="710">
        <v>200</v>
      </c>
      <c r="I292" s="711">
        <v>92606</v>
      </c>
      <c r="J292" s="712">
        <v>15634</v>
      </c>
      <c r="K292" s="712">
        <v>15634</v>
      </c>
      <c r="L292" s="712">
        <v>0</v>
      </c>
      <c r="M292" s="714">
        <f t="shared" si="44"/>
        <v>0</v>
      </c>
      <c r="N292" s="715" t="s">
        <v>225</v>
      </c>
      <c r="O292" s="671"/>
      <c r="P292" s="671" t="s">
        <v>879</v>
      </c>
      <c r="Q292" s="716" t="s">
        <v>113</v>
      </c>
      <c r="R292" s="1163" t="s">
        <v>618</v>
      </c>
      <c r="S292" s="217"/>
      <c r="T292" s="217"/>
      <c r="U292" s="217"/>
      <c r="V292" s="217"/>
      <c r="W292" s="217"/>
      <c r="X292" s="217"/>
      <c r="Y292" s="217"/>
      <c r="Z292" s="217"/>
      <c r="AA292" s="217"/>
      <c r="AB292" s="217"/>
      <c r="AC292" s="217"/>
      <c r="AD292" s="217"/>
      <c r="AE292" s="217"/>
      <c r="AF292" s="217"/>
      <c r="AG292" s="217"/>
      <c r="AH292" s="217"/>
      <c r="AI292" s="217"/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  <c r="AW292" s="217"/>
      <c r="AX292" s="217"/>
      <c r="AY292" s="217"/>
      <c r="AZ292" s="217"/>
      <c r="BA292" s="217"/>
      <c r="BB292" s="217"/>
      <c r="BC292" s="217"/>
      <c r="BD292" s="217"/>
      <c r="BE292" s="217"/>
      <c r="BF292" s="217"/>
      <c r="BG292" s="217"/>
      <c r="BH292" s="217"/>
      <c r="BI292" s="217"/>
      <c r="BJ292" s="217"/>
      <c r="BK292" s="217"/>
      <c r="BL292" s="217"/>
      <c r="BM292" s="217"/>
      <c r="BN292" s="217"/>
      <c r="BO292" s="217"/>
      <c r="BP292" s="217"/>
      <c r="BQ292" s="217"/>
      <c r="BR292" s="217"/>
      <c r="BS292" s="217"/>
      <c r="BT292" s="217"/>
      <c r="BU292" s="217"/>
      <c r="BV292" s="217"/>
      <c r="BW292" s="217"/>
      <c r="BX292" s="217"/>
      <c r="BY292" s="217"/>
      <c r="BZ292" s="217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</row>
    <row r="293" spans="1:100" s="218" customFormat="1" ht="43.5" customHeight="1" x14ac:dyDescent="0.2">
      <c r="A293" s="734">
        <v>8218</v>
      </c>
      <c r="B293" s="204" t="s">
        <v>282</v>
      </c>
      <c r="C293" s="830" t="s">
        <v>283</v>
      </c>
      <c r="D293" s="836" t="s">
        <v>880</v>
      </c>
      <c r="E293" s="320">
        <f>SUM(F293:H293)</f>
        <v>20000</v>
      </c>
      <c r="F293" s="239">
        <v>16000</v>
      </c>
      <c r="G293" s="239">
        <v>2000</v>
      </c>
      <c r="H293" s="239">
        <v>2000</v>
      </c>
      <c r="I293" s="240">
        <v>489</v>
      </c>
      <c r="J293" s="211">
        <v>26722</v>
      </c>
      <c r="K293" s="211">
        <v>26722</v>
      </c>
      <c r="L293" s="211">
        <v>0</v>
      </c>
      <c r="M293" s="369">
        <f t="shared" si="44"/>
        <v>0</v>
      </c>
      <c r="N293" s="364" t="s">
        <v>881</v>
      </c>
      <c r="O293" s="365" t="s">
        <v>106</v>
      </c>
      <c r="P293" s="403" t="s">
        <v>91</v>
      </c>
      <c r="Q293" s="244" t="s">
        <v>92</v>
      </c>
      <c r="R293" s="324" t="s">
        <v>882</v>
      </c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  <c r="AE293" s="217"/>
      <c r="AF293" s="217"/>
      <c r="AG293" s="217"/>
      <c r="AH293" s="217"/>
      <c r="AI293" s="217"/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  <c r="AW293" s="217"/>
      <c r="AX293" s="217"/>
      <c r="AY293" s="217"/>
      <c r="AZ293" s="217"/>
      <c r="BA293" s="217"/>
      <c r="BB293" s="217"/>
      <c r="BC293" s="217"/>
      <c r="BD293" s="217"/>
      <c r="BE293" s="217"/>
      <c r="BF293" s="217"/>
      <c r="BG293" s="217"/>
      <c r="BH293" s="217"/>
      <c r="BI293" s="217"/>
      <c r="BJ293" s="217"/>
      <c r="BK293" s="217"/>
      <c r="BL293" s="217"/>
      <c r="BM293" s="217"/>
      <c r="BN293" s="217"/>
      <c r="BO293" s="217"/>
      <c r="BP293" s="217"/>
      <c r="BQ293" s="217"/>
      <c r="BR293" s="217"/>
      <c r="BS293" s="217"/>
      <c r="BT293" s="217"/>
      <c r="BU293" s="217"/>
      <c r="BV293" s="217"/>
      <c r="BW293" s="217"/>
      <c r="BX293" s="217"/>
      <c r="BY293" s="217"/>
      <c r="BZ293" s="217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</row>
    <row r="294" spans="1:100" s="218" customFormat="1" ht="60.75" customHeight="1" thickBot="1" x14ac:dyDescent="0.25">
      <c r="A294" s="723">
        <v>8222</v>
      </c>
      <c r="B294" s="724" t="s">
        <v>282</v>
      </c>
      <c r="C294" s="327" t="s">
        <v>283</v>
      </c>
      <c r="D294" s="837" t="s">
        <v>883</v>
      </c>
      <c r="E294" s="329">
        <f>SUM(F294:H294)</f>
        <v>500</v>
      </c>
      <c r="F294" s="736">
        <v>0</v>
      </c>
      <c r="G294" s="736">
        <v>500</v>
      </c>
      <c r="H294" s="736">
        <v>0</v>
      </c>
      <c r="I294" s="737">
        <v>103</v>
      </c>
      <c r="J294" s="720">
        <v>397</v>
      </c>
      <c r="K294" s="720">
        <v>397</v>
      </c>
      <c r="L294" s="720">
        <v>0</v>
      </c>
      <c r="M294" s="729">
        <f t="shared" si="44"/>
        <v>0</v>
      </c>
      <c r="N294" s="335"/>
      <c r="O294" s="688"/>
      <c r="P294" s="688"/>
      <c r="Q294" s="338"/>
      <c r="R294" s="306" t="s">
        <v>884</v>
      </c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</row>
    <row r="295" spans="1:100" s="299" customFormat="1" ht="19.5" customHeight="1" thickBot="1" x14ac:dyDescent="0.25">
      <c r="A295" s="1196" t="s">
        <v>43</v>
      </c>
      <c r="B295" s="1197"/>
      <c r="C295" s="1197"/>
      <c r="D295" s="1198"/>
      <c r="E295" s="815">
        <f t="shared" ref="E295:L295" si="53">SUM(E296:E305)</f>
        <v>251995</v>
      </c>
      <c r="F295" s="789">
        <f t="shared" si="53"/>
        <v>234311</v>
      </c>
      <c r="G295" s="790">
        <f t="shared" si="53"/>
        <v>13784</v>
      </c>
      <c r="H295" s="790">
        <f t="shared" si="53"/>
        <v>3900</v>
      </c>
      <c r="I295" s="791">
        <f t="shared" si="53"/>
        <v>7879</v>
      </c>
      <c r="J295" s="789">
        <f t="shared" si="53"/>
        <v>17045</v>
      </c>
      <c r="K295" s="790">
        <f t="shared" si="53"/>
        <v>17045</v>
      </c>
      <c r="L295" s="789">
        <f t="shared" si="53"/>
        <v>17</v>
      </c>
      <c r="M295" s="159">
        <f t="shared" si="44"/>
        <v>9.9735992959812267E-2</v>
      </c>
      <c r="N295" s="622"/>
      <c r="O295" s="816"/>
      <c r="P295" s="816"/>
      <c r="Q295" s="817"/>
      <c r="R295" s="818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447"/>
      <c r="BM295" s="447"/>
      <c r="BN295" s="447"/>
      <c r="BO295" s="447"/>
      <c r="BP295" s="447"/>
      <c r="BQ295" s="447"/>
      <c r="BR295" s="447"/>
      <c r="BS295" s="447"/>
      <c r="BT295" s="447"/>
      <c r="BU295" s="447"/>
      <c r="BV295" s="447"/>
      <c r="BW295" s="447"/>
      <c r="BX295" s="447"/>
      <c r="BY295" s="447"/>
      <c r="BZ295" s="447"/>
      <c r="CA295" s="447"/>
      <c r="CB295" s="447"/>
      <c r="CC295" s="447"/>
      <c r="CD295" s="447"/>
      <c r="CE295" s="447"/>
      <c r="CF295" s="447"/>
      <c r="CG295" s="447"/>
      <c r="CH295" s="447"/>
      <c r="CI295" s="447"/>
      <c r="CJ295" s="447"/>
      <c r="CK295" s="447"/>
      <c r="CL295" s="447"/>
      <c r="CM295" s="447"/>
      <c r="CN295" s="447"/>
      <c r="CO295" s="447"/>
      <c r="CP295" s="447"/>
      <c r="CQ295" s="447"/>
      <c r="CR295" s="447"/>
      <c r="CS295" s="447"/>
      <c r="CT295" s="447"/>
      <c r="CU295" s="447"/>
      <c r="CV295" s="447"/>
    </row>
    <row r="296" spans="1:100" s="799" customFormat="1" ht="53.25" customHeight="1" x14ac:dyDescent="0.2">
      <c r="A296" s="467">
        <v>5045</v>
      </c>
      <c r="B296" s="468" t="s">
        <v>102</v>
      </c>
      <c r="C296" s="469" t="s">
        <v>138</v>
      </c>
      <c r="D296" s="838" t="s">
        <v>885</v>
      </c>
      <c r="E296" s="320">
        <f>SUM(F296:H296)</f>
        <v>5780</v>
      </c>
      <c r="F296" s="628">
        <v>4837</v>
      </c>
      <c r="G296" s="628">
        <v>643</v>
      </c>
      <c r="H296" s="839">
        <v>300</v>
      </c>
      <c r="I296" s="629">
        <v>643</v>
      </c>
      <c r="J296" s="188">
        <v>5500</v>
      </c>
      <c r="K296" s="188">
        <v>5500</v>
      </c>
      <c r="L296" s="630">
        <v>2</v>
      </c>
      <c r="M296" s="631">
        <f t="shared" si="44"/>
        <v>3.6363636363636362E-2</v>
      </c>
      <c r="N296" s="471" t="s">
        <v>262</v>
      </c>
      <c r="O296" s="840" t="s">
        <v>82</v>
      </c>
      <c r="P296" s="305"/>
      <c r="Q296" s="215"/>
      <c r="R296" s="306" t="s">
        <v>886</v>
      </c>
      <c r="S296" s="375"/>
      <c r="T296" s="375"/>
      <c r="U296" s="375"/>
      <c r="V296" s="375"/>
      <c r="W296" s="375"/>
      <c r="X296" s="375"/>
      <c r="Y296" s="375"/>
      <c r="Z296" s="375"/>
      <c r="AA296" s="375"/>
      <c r="AB296" s="375"/>
      <c r="AC296" s="375"/>
      <c r="AD296" s="375"/>
      <c r="AE296" s="375"/>
      <c r="AF296" s="375"/>
      <c r="AG296" s="375"/>
      <c r="AH296" s="375"/>
      <c r="AI296" s="375"/>
      <c r="AJ296" s="375"/>
      <c r="AK296" s="375"/>
      <c r="AL296" s="375"/>
      <c r="AM296" s="375"/>
      <c r="AN296" s="375"/>
      <c r="AO296" s="375"/>
      <c r="AP296" s="375"/>
      <c r="AQ296" s="375"/>
      <c r="AR296" s="375"/>
      <c r="AS296" s="375"/>
      <c r="AT296" s="375"/>
      <c r="AU296" s="375"/>
      <c r="AV296" s="375"/>
      <c r="AW296" s="375"/>
      <c r="AX296" s="375"/>
      <c r="AY296" s="375"/>
      <c r="AZ296" s="375"/>
      <c r="BA296" s="375"/>
      <c r="BB296" s="375"/>
      <c r="BC296" s="375"/>
      <c r="BD296" s="375"/>
      <c r="BE296" s="375"/>
      <c r="BF296" s="375"/>
      <c r="BG296" s="375"/>
      <c r="BH296" s="375"/>
      <c r="BI296" s="375"/>
      <c r="BJ296" s="375"/>
      <c r="BK296" s="375"/>
      <c r="BL296" s="375"/>
      <c r="BM296" s="375"/>
      <c r="BN296" s="375"/>
      <c r="BO296" s="375"/>
      <c r="BP296" s="375"/>
      <c r="BQ296" s="375"/>
      <c r="BR296" s="375"/>
      <c r="BS296" s="375"/>
      <c r="BT296" s="375"/>
      <c r="BU296" s="375"/>
      <c r="BV296" s="375"/>
      <c r="BW296" s="375"/>
      <c r="BX296" s="375"/>
      <c r="BY296" s="375"/>
      <c r="BZ296" s="375"/>
      <c r="CA296" s="375"/>
      <c r="CB296" s="375"/>
      <c r="CC296" s="375"/>
      <c r="CD296" s="375"/>
      <c r="CE296" s="375"/>
      <c r="CF296" s="375"/>
      <c r="CG296" s="375"/>
      <c r="CH296" s="375"/>
      <c r="CI296" s="375"/>
      <c r="CJ296" s="375"/>
      <c r="CK296" s="375"/>
      <c r="CL296" s="375"/>
      <c r="CM296" s="375"/>
      <c r="CN296" s="375"/>
      <c r="CO296" s="375"/>
      <c r="CP296" s="375"/>
      <c r="CQ296" s="375"/>
      <c r="CR296" s="375"/>
      <c r="CS296" s="375"/>
      <c r="CT296" s="375"/>
      <c r="CU296" s="375"/>
      <c r="CV296" s="375"/>
    </row>
    <row r="297" spans="1:100" s="799" customFormat="1" ht="63.75" x14ac:dyDescent="0.2">
      <c r="A297" s="357">
        <v>5046</v>
      </c>
      <c r="B297" s="300" t="s">
        <v>102</v>
      </c>
      <c r="C297" s="358" t="s">
        <v>138</v>
      </c>
      <c r="D297" s="841" t="s">
        <v>887</v>
      </c>
      <c r="E297" s="207">
        <v>5200</v>
      </c>
      <c r="F297" s="208">
        <v>4511</v>
      </c>
      <c r="G297" s="208">
        <v>489</v>
      </c>
      <c r="H297" s="842">
        <v>200</v>
      </c>
      <c r="I297" s="210">
        <v>489</v>
      </c>
      <c r="J297" s="188">
        <v>760</v>
      </c>
      <c r="K297" s="188">
        <v>760</v>
      </c>
      <c r="L297" s="433">
        <v>0</v>
      </c>
      <c r="M297" s="241">
        <f t="shared" si="44"/>
        <v>0</v>
      </c>
      <c r="N297" s="213"/>
      <c r="O297" s="214"/>
      <c r="P297" s="214"/>
      <c r="Q297" s="215"/>
      <c r="R297" s="306" t="s">
        <v>888</v>
      </c>
      <c r="S297" s="375"/>
      <c r="T297" s="375"/>
      <c r="U297" s="375"/>
      <c r="V297" s="375"/>
      <c r="W297" s="375"/>
      <c r="X297" s="375"/>
      <c r="Y297" s="375"/>
      <c r="Z297" s="375"/>
      <c r="AA297" s="375"/>
      <c r="AB297" s="375"/>
      <c r="AC297" s="375"/>
      <c r="AD297" s="375"/>
      <c r="AE297" s="375"/>
      <c r="AF297" s="375"/>
      <c r="AG297" s="375"/>
      <c r="AH297" s="375"/>
      <c r="AI297" s="375"/>
      <c r="AJ297" s="375"/>
      <c r="AK297" s="375"/>
      <c r="AL297" s="375"/>
      <c r="AM297" s="375"/>
      <c r="AN297" s="375"/>
      <c r="AO297" s="375"/>
      <c r="AP297" s="375"/>
      <c r="AQ297" s="375"/>
      <c r="AR297" s="375"/>
      <c r="AS297" s="375"/>
      <c r="AT297" s="375"/>
      <c r="AU297" s="375"/>
      <c r="AV297" s="375"/>
      <c r="AW297" s="375"/>
      <c r="AX297" s="375"/>
      <c r="AY297" s="375"/>
      <c r="AZ297" s="375"/>
      <c r="BA297" s="375"/>
      <c r="BB297" s="375"/>
      <c r="BC297" s="375"/>
      <c r="BD297" s="375"/>
      <c r="BE297" s="375"/>
      <c r="BF297" s="375"/>
      <c r="BG297" s="375"/>
      <c r="BH297" s="375"/>
      <c r="BI297" s="375"/>
      <c r="BJ297" s="375"/>
      <c r="BK297" s="375"/>
      <c r="BL297" s="375"/>
      <c r="BM297" s="375"/>
      <c r="BN297" s="375"/>
      <c r="BO297" s="375"/>
      <c r="BP297" s="375"/>
      <c r="BQ297" s="375"/>
      <c r="BR297" s="375"/>
      <c r="BS297" s="375"/>
      <c r="BT297" s="375"/>
      <c r="BU297" s="375"/>
      <c r="BV297" s="375"/>
      <c r="BW297" s="375"/>
      <c r="BX297" s="375"/>
      <c r="BY297" s="375"/>
      <c r="BZ297" s="375"/>
      <c r="CA297" s="375"/>
      <c r="CB297" s="375"/>
      <c r="CC297" s="375"/>
      <c r="CD297" s="375"/>
      <c r="CE297" s="375"/>
      <c r="CF297" s="375"/>
      <c r="CG297" s="375"/>
      <c r="CH297" s="375"/>
      <c r="CI297" s="375"/>
      <c r="CJ297" s="375"/>
      <c r="CK297" s="375"/>
      <c r="CL297" s="375"/>
      <c r="CM297" s="375"/>
      <c r="CN297" s="375"/>
      <c r="CO297" s="375"/>
      <c r="CP297" s="375"/>
      <c r="CQ297" s="375"/>
      <c r="CR297" s="375"/>
      <c r="CS297" s="375"/>
      <c r="CT297" s="375"/>
      <c r="CU297" s="375"/>
      <c r="CV297" s="375"/>
    </row>
    <row r="298" spans="1:100" s="799" customFormat="1" ht="41.25" customHeight="1" x14ac:dyDescent="0.2">
      <c r="A298" s="734">
        <v>5047</v>
      </c>
      <c r="B298" s="204" t="s">
        <v>228</v>
      </c>
      <c r="C298" s="234" t="s">
        <v>138</v>
      </c>
      <c r="D298" s="843" t="s">
        <v>889</v>
      </c>
      <c r="E298" s="320">
        <f>SUM(F298:H298)</f>
        <v>18070</v>
      </c>
      <c r="F298" s="239">
        <v>16281</v>
      </c>
      <c r="G298" s="239">
        <v>1089</v>
      </c>
      <c r="H298" s="844">
        <v>700</v>
      </c>
      <c r="I298" s="240">
        <v>1089</v>
      </c>
      <c r="J298" s="188">
        <v>5470</v>
      </c>
      <c r="K298" s="188">
        <v>5470</v>
      </c>
      <c r="L298" s="211">
        <v>5</v>
      </c>
      <c r="M298" s="369">
        <f t="shared" si="44"/>
        <v>9.1407678244972576E-2</v>
      </c>
      <c r="N298" s="242" t="s">
        <v>113</v>
      </c>
      <c r="O298" s="365" t="s">
        <v>459</v>
      </c>
      <c r="P298" s="365"/>
      <c r="Q298" s="244"/>
      <c r="R298" s="324" t="s">
        <v>890</v>
      </c>
      <c r="S298" s="375"/>
      <c r="T298" s="375"/>
      <c r="U298" s="375"/>
      <c r="V298" s="375"/>
      <c r="W298" s="375"/>
      <c r="X298" s="375"/>
      <c r="Y298" s="375"/>
      <c r="Z298" s="375"/>
      <c r="AA298" s="375"/>
      <c r="AB298" s="375"/>
      <c r="AC298" s="375"/>
      <c r="AD298" s="375"/>
      <c r="AE298" s="375"/>
      <c r="AF298" s="375"/>
      <c r="AG298" s="375"/>
      <c r="AH298" s="375"/>
      <c r="AI298" s="375"/>
      <c r="AJ298" s="375"/>
      <c r="AK298" s="375"/>
      <c r="AL298" s="375"/>
      <c r="AM298" s="375"/>
      <c r="AN298" s="375"/>
      <c r="AO298" s="375"/>
      <c r="AP298" s="375"/>
      <c r="AQ298" s="375"/>
      <c r="AR298" s="375"/>
      <c r="AS298" s="375"/>
      <c r="AT298" s="375"/>
      <c r="AU298" s="375"/>
      <c r="AV298" s="375"/>
      <c r="AW298" s="375"/>
      <c r="AX298" s="375"/>
      <c r="AY298" s="375"/>
      <c r="AZ298" s="375"/>
      <c r="BA298" s="375"/>
      <c r="BB298" s="375"/>
      <c r="BC298" s="375"/>
      <c r="BD298" s="375"/>
      <c r="BE298" s="375"/>
      <c r="BF298" s="375"/>
      <c r="BG298" s="375"/>
      <c r="BH298" s="375"/>
      <c r="BI298" s="375"/>
      <c r="BJ298" s="375"/>
      <c r="BK298" s="375"/>
      <c r="BL298" s="375"/>
      <c r="BM298" s="375"/>
      <c r="BN298" s="375"/>
      <c r="BO298" s="375"/>
      <c r="BP298" s="375"/>
      <c r="BQ298" s="375"/>
      <c r="BR298" s="375"/>
      <c r="BS298" s="375"/>
      <c r="BT298" s="375"/>
      <c r="BU298" s="375"/>
      <c r="BV298" s="375"/>
      <c r="BW298" s="375"/>
      <c r="BX298" s="375"/>
      <c r="BY298" s="375"/>
      <c r="BZ298" s="375"/>
      <c r="CA298" s="375"/>
      <c r="CB298" s="375"/>
      <c r="CC298" s="375"/>
      <c r="CD298" s="375"/>
      <c r="CE298" s="375"/>
      <c r="CF298" s="375"/>
      <c r="CG298" s="375"/>
      <c r="CH298" s="375"/>
      <c r="CI298" s="375"/>
      <c r="CJ298" s="375"/>
      <c r="CK298" s="375"/>
      <c r="CL298" s="375"/>
      <c r="CM298" s="375"/>
      <c r="CN298" s="375"/>
      <c r="CO298" s="375"/>
      <c r="CP298" s="375"/>
      <c r="CQ298" s="375"/>
      <c r="CR298" s="375"/>
      <c r="CS298" s="375"/>
      <c r="CT298" s="375"/>
      <c r="CU298" s="375"/>
      <c r="CV298" s="375"/>
    </row>
    <row r="299" spans="1:100" s="799" customFormat="1" ht="21" customHeight="1" x14ac:dyDescent="0.2">
      <c r="A299" s="734">
        <v>5050</v>
      </c>
      <c r="B299" s="204" t="s">
        <v>102</v>
      </c>
      <c r="C299" s="234" t="s">
        <v>138</v>
      </c>
      <c r="D299" s="845" t="s">
        <v>891</v>
      </c>
      <c r="E299" s="320">
        <f t="shared" ref="E299:E304" si="54">SUM(F299:H299)</f>
        <v>719</v>
      </c>
      <c r="F299" s="239">
        <v>0</v>
      </c>
      <c r="G299" s="239">
        <v>319</v>
      </c>
      <c r="H299" s="239">
        <v>400</v>
      </c>
      <c r="I299" s="240">
        <v>319</v>
      </c>
      <c r="J299" s="189">
        <v>500</v>
      </c>
      <c r="K299" s="189">
        <v>500</v>
      </c>
      <c r="L299" s="211">
        <v>10</v>
      </c>
      <c r="M299" s="369">
        <f t="shared" si="44"/>
        <v>2</v>
      </c>
      <c r="N299" s="242" t="s">
        <v>113</v>
      </c>
      <c r="O299" s="365" t="s">
        <v>82</v>
      </c>
      <c r="P299" s="365"/>
      <c r="Q299" s="244"/>
      <c r="R299" s="324" t="s">
        <v>892</v>
      </c>
      <c r="S299" s="375"/>
      <c r="T299" s="375"/>
      <c r="U299" s="375"/>
      <c r="V299" s="375"/>
      <c r="W299" s="375"/>
      <c r="X299" s="375"/>
      <c r="Y299" s="375"/>
      <c r="Z299" s="375"/>
      <c r="AA299" s="375"/>
      <c r="AB299" s="375"/>
      <c r="AC299" s="375"/>
      <c r="AD299" s="375"/>
      <c r="AE299" s="375"/>
      <c r="AF299" s="375"/>
      <c r="AG299" s="375"/>
      <c r="AH299" s="375"/>
      <c r="AI299" s="375"/>
      <c r="AJ299" s="375"/>
      <c r="AK299" s="375"/>
      <c r="AL299" s="375"/>
      <c r="AM299" s="375"/>
      <c r="AN299" s="375"/>
      <c r="AO299" s="375"/>
      <c r="AP299" s="375"/>
      <c r="AQ299" s="375"/>
      <c r="AR299" s="375"/>
      <c r="AS299" s="375"/>
      <c r="AT299" s="375"/>
      <c r="AU299" s="375"/>
      <c r="AV299" s="375"/>
      <c r="AW299" s="375"/>
      <c r="AX299" s="375"/>
      <c r="AY299" s="375"/>
      <c r="AZ299" s="375"/>
      <c r="BA299" s="375"/>
      <c r="BB299" s="375"/>
      <c r="BC299" s="375"/>
      <c r="BD299" s="375"/>
      <c r="BE299" s="375"/>
      <c r="BF299" s="375"/>
      <c r="BG299" s="375"/>
      <c r="BH299" s="375"/>
      <c r="BI299" s="375"/>
      <c r="BJ299" s="375"/>
      <c r="BK299" s="375"/>
      <c r="BL299" s="375"/>
      <c r="BM299" s="375"/>
      <c r="BN299" s="375"/>
      <c r="BO299" s="375"/>
      <c r="BP299" s="375"/>
      <c r="BQ299" s="375"/>
      <c r="BR299" s="375"/>
      <c r="BS299" s="375"/>
      <c r="BT299" s="375"/>
      <c r="BU299" s="375"/>
      <c r="BV299" s="375"/>
      <c r="BW299" s="375"/>
      <c r="BX299" s="375"/>
      <c r="BY299" s="375"/>
      <c r="BZ299" s="375"/>
      <c r="CA299" s="375"/>
      <c r="CB299" s="375"/>
      <c r="CC299" s="375"/>
      <c r="CD299" s="375"/>
      <c r="CE299" s="375"/>
      <c r="CF299" s="375"/>
      <c r="CG299" s="375"/>
      <c r="CH299" s="375"/>
      <c r="CI299" s="375"/>
      <c r="CJ299" s="375"/>
      <c r="CK299" s="375"/>
      <c r="CL299" s="375"/>
      <c r="CM299" s="375"/>
      <c r="CN299" s="375"/>
      <c r="CO299" s="375"/>
      <c r="CP299" s="375"/>
      <c r="CQ299" s="375"/>
      <c r="CR299" s="375"/>
      <c r="CS299" s="375"/>
      <c r="CT299" s="375"/>
      <c r="CU299" s="375"/>
      <c r="CV299" s="375"/>
    </row>
    <row r="300" spans="1:100" s="799" customFormat="1" ht="21" customHeight="1" x14ac:dyDescent="0.2">
      <c r="A300" s="846">
        <v>5051</v>
      </c>
      <c r="B300" s="847" t="s">
        <v>129</v>
      </c>
      <c r="C300" s="234" t="s">
        <v>138</v>
      </c>
      <c r="D300" s="848" t="s">
        <v>893</v>
      </c>
      <c r="E300" s="320">
        <f t="shared" si="54"/>
        <v>5180</v>
      </c>
      <c r="F300" s="239">
        <v>4386</v>
      </c>
      <c r="G300" s="239">
        <v>494</v>
      </c>
      <c r="H300" s="239">
        <v>300</v>
      </c>
      <c r="I300" s="240">
        <v>494</v>
      </c>
      <c r="J300" s="189">
        <v>880</v>
      </c>
      <c r="K300" s="189">
        <v>880</v>
      </c>
      <c r="L300" s="211">
        <v>0</v>
      </c>
      <c r="M300" s="369">
        <f t="shared" si="44"/>
        <v>0</v>
      </c>
      <c r="N300" s="242" t="s">
        <v>459</v>
      </c>
      <c r="O300" s="365" t="s">
        <v>82</v>
      </c>
      <c r="P300" s="365"/>
      <c r="Q300" s="244"/>
      <c r="R300" s="324" t="s">
        <v>892</v>
      </c>
      <c r="S300" s="375"/>
      <c r="T300" s="375"/>
      <c r="U300" s="375"/>
      <c r="V300" s="375"/>
      <c r="W300" s="375"/>
      <c r="X300" s="375"/>
      <c r="Y300" s="375"/>
      <c r="Z300" s="375"/>
      <c r="AA300" s="375"/>
      <c r="AB300" s="375"/>
      <c r="AC300" s="375"/>
      <c r="AD300" s="375"/>
      <c r="AE300" s="375"/>
      <c r="AF300" s="375"/>
      <c r="AG300" s="375"/>
      <c r="AH300" s="375"/>
      <c r="AI300" s="375"/>
      <c r="AJ300" s="375"/>
      <c r="AK300" s="375"/>
      <c r="AL300" s="375"/>
      <c r="AM300" s="375"/>
      <c r="AN300" s="375"/>
      <c r="AO300" s="375"/>
      <c r="AP300" s="375"/>
      <c r="AQ300" s="375"/>
      <c r="AR300" s="375"/>
      <c r="AS300" s="375"/>
      <c r="AT300" s="375"/>
      <c r="AU300" s="375"/>
      <c r="AV300" s="375"/>
      <c r="AW300" s="375"/>
      <c r="AX300" s="375"/>
      <c r="AY300" s="375"/>
      <c r="AZ300" s="375"/>
      <c r="BA300" s="375"/>
      <c r="BB300" s="375"/>
      <c r="BC300" s="375"/>
      <c r="BD300" s="375"/>
      <c r="BE300" s="375"/>
      <c r="BF300" s="375"/>
      <c r="BG300" s="375"/>
      <c r="BH300" s="375"/>
      <c r="BI300" s="375"/>
      <c r="BJ300" s="375"/>
      <c r="BK300" s="375"/>
      <c r="BL300" s="375"/>
      <c r="BM300" s="375"/>
      <c r="BN300" s="375"/>
      <c r="BO300" s="375"/>
      <c r="BP300" s="375"/>
      <c r="BQ300" s="375"/>
      <c r="BR300" s="375"/>
      <c r="BS300" s="375"/>
      <c r="BT300" s="375"/>
      <c r="BU300" s="375"/>
      <c r="BV300" s="375"/>
      <c r="BW300" s="375"/>
      <c r="BX300" s="375"/>
      <c r="BY300" s="375"/>
      <c r="BZ300" s="375"/>
      <c r="CA300" s="375"/>
      <c r="CB300" s="375"/>
      <c r="CC300" s="375"/>
      <c r="CD300" s="375"/>
      <c r="CE300" s="375"/>
      <c r="CF300" s="375"/>
      <c r="CG300" s="375"/>
      <c r="CH300" s="375"/>
      <c r="CI300" s="375"/>
      <c r="CJ300" s="375"/>
      <c r="CK300" s="375"/>
      <c r="CL300" s="375"/>
      <c r="CM300" s="375"/>
      <c r="CN300" s="375"/>
      <c r="CO300" s="375"/>
      <c r="CP300" s="375"/>
      <c r="CQ300" s="375"/>
      <c r="CR300" s="375"/>
      <c r="CS300" s="375"/>
      <c r="CT300" s="375"/>
      <c r="CU300" s="375"/>
      <c r="CV300" s="375"/>
    </row>
    <row r="301" spans="1:100" s="799" customFormat="1" ht="30" customHeight="1" x14ac:dyDescent="0.2">
      <c r="A301" s="846">
        <v>5052</v>
      </c>
      <c r="B301" s="847" t="s">
        <v>94</v>
      </c>
      <c r="C301" s="234" t="s">
        <v>138</v>
      </c>
      <c r="D301" s="849" t="s">
        <v>894</v>
      </c>
      <c r="E301" s="320">
        <f t="shared" si="54"/>
        <v>5900</v>
      </c>
      <c r="F301" s="239">
        <v>5050</v>
      </c>
      <c r="G301" s="239">
        <v>600</v>
      </c>
      <c r="H301" s="239">
        <v>250</v>
      </c>
      <c r="I301" s="240">
        <v>0</v>
      </c>
      <c r="J301" s="189">
        <v>600</v>
      </c>
      <c r="K301" s="189">
        <v>600</v>
      </c>
      <c r="L301" s="211">
        <v>0</v>
      </c>
      <c r="M301" s="369">
        <f t="shared" si="44"/>
        <v>0</v>
      </c>
      <c r="N301" s="242" t="s">
        <v>82</v>
      </c>
      <c r="O301" s="365" t="s">
        <v>82</v>
      </c>
      <c r="P301" s="365"/>
      <c r="Q301" s="244"/>
      <c r="R301" s="324" t="s">
        <v>895</v>
      </c>
      <c r="S301" s="375"/>
      <c r="T301" s="375"/>
      <c r="U301" s="375"/>
      <c r="V301" s="375"/>
      <c r="W301" s="375"/>
      <c r="X301" s="375"/>
      <c r="Y301" s="375"/>
      <c r="Z301" s="375"/>
      <c r="AA301" s="375"/>
      <c r="AB301" s="375"/>
      <c r="AC301" s="375"/>
      <c r="AD301" s="375"/>
      <c r="AE301" s="375"/>
      <c r="AF301" s="375"/>
      <c r="AG301" s="375"/>
      <c r="AH301" s="375"/>
      <c r="AI301" s="375"/>
      <c r="AJ301" s="375"/>
      <c r="AK301" s="375"/>
      <c r="AL301" s="375"/>
      <c r="AM301" s="375"/>
      <c r="AN301" s="375"/>
      <c r="AO301" s="375"/>
      <c r="AP301" s="375"/>
      <c r="AQ301" s="375"/>
      <c r="AR301" s="375"/>
      <c r="AS301" s="375"/>
      <c r="AT301" s="375"/>
      <c r="AU301" s="375"/>
      <c r="AV301" s="375"/>
      <c r="AW301" s="375"/>
      <c r="AX301" s="375"/>
      <c r="AY301" s="375"/>
      <c r="AZ301" s="375"/>
      <c r="BA301" s="375"/>
      <c r="BB301" s="375"/>
      <c r="BC301" s="375"/>
      <c r="BD301" s="375"/>
      <c r="BE301" s="375"/>
      <c r="BF301" s="375"/>
      <c r="BG301" s="375"/>
      <c r="BH301" s="375"/>
      <c r="BI301" s="375"/>
      <c r="BJ301" s="375"/>
      <c r="BK301" s="375"/>
      <c r="BL301" s="375"/>
      <c r="BM301" s="375"/>
      <c r="BN301" s="375"/>
      <c r="BO301" s="375"/>
      <c r="BP301" s="375"/>
      <c r="BQ301" s="375"/>
      <c r="BR301" s="375"/>
      <c r="BS301" s="375"/>
      <c r="BT301" s="375"/>
      <c r="BU301" s="375"/>
      <c r="BV301" s="375"/>
      <c r="BW301" s="375"/>
      <c r="BX301" s="375"/>
      <c r="BY301" s="375"/>
      <c r="BZ301" s="375"/>
      <c r="CA301" s="375"/>
      <c r="CB301" s="375"/>
      <c r="CC301" s="375"/>
      <c r="CD301" s="375"/>
      <c r="CE301" s="375"/>
      <c r="CF301" s="375"/>
      <c r="CG301" s="375"/>
      <c r="CH301" s="375"/>
      <c r="CI301" s="375"/>
      <c r="CJ301" s="375"/>
      <c r="CK301" s="375"/>
      <c r="CL301" s="375"/>
      <c r="CM301" s="375"/>
      <c r="CN301" s="375"/>
      <c r="CO301" s="375"/>
      <c r="CP301" s="375"/>
      <c r="CQ301" s="375"/>
      <c r="CR301" s="375"/>
      <c r="CS301" s="375"/>
      <c r="CT301" s="375"/>
      <c r="CU301" s="375"/>
      <c r="CV301" s="375"/>
    </row>
    <row r="302" spans="1:100" s="799" customFormat="1" ht="30.75" customHeight="1" x14ac:dyDescent="0.2">
      <c r="A302" s="846">
        <v>5053</v>
      </c>
      <c r="B302" s="847" t="s">
        <v>94</v>
      </c>
      <c r="C302" s="234" t="s">
        <v>138</v>
      </c>
      <c r="D302" s="849" t="s">
        <v>896</v>
      </c>
      <c r="E302" s="320">
        <f t="shared" si="54"/>
        <v>10970</v>
      </c>
      <c r="F302" s="239">
        <v>9650</v>
      </c>
      <c r="G302" s="239">
        <v>970</v>
      </c>
      <c r="H302" s="239">
        <v>350</v>
      </c>
      <c r="I302" s="240">
        <v>0</v>
      </c>
      <c r="J302" s="189">
        <v>970</v>
      </c>
      <c r="K302" s="189">
        <v>970</v>
      </c>
      <c r="L302" s="211">
        <v>0</v>
      </c>
      <c r="M302" s="369">
        <f t="shared" si="44"/>
        <v>0</v>
      </c>
      <c r="N302" s="242"/>
      <c r="O302" s="365"/>
      <c r="P302" s="365"/>
      <c r="Q302" s="244"/>
      <c r="R302" s="324" t="s">
        <v>897</v>
      </c>
      <c r="S302" s="375"/>
      <c r="T302" s="375"/>
      <c r="U302" s="375"/>
      <c r="V302" s="375"/>
      <c r="W302" s="375"/>
      <c r="X302" s="375"/>
      <c r="Y302" s="375"/>
      <c r="Z302" s="375"/>
      <c r="AA302" s="375"/>
      <c r="AB302" s="375"/>
      <c r="AC302" s="375"/>
      <c r="AD302" s="375"/>
      <c r="AE302" s="375"/>
      <c r="AF302" s="375"/>
      <c r="AG302" s="375"/>
      <c r="AH302" s="375"/>
      <c r="AI302" s="375"/>
      <c r="AJ302" s="375"/>
      <c r="AK302" s="375"/>
      <c r="AL302" s="375"/>
      <c r="AM302" s="375"/>
      <c r="AN302" s="375"/>
      <c r="AO302" s="375"/>
      <c r="AP302" s="375"/>
      <c r="AQ302" s="375"/>
      <c r="AR302" s="375"/>
      <c r="AS302" s="375"/>
      <c r="AT302" s="375"/>
      <c r="AU302" s="375"/>
      <c r="AV302" s="375"/>
      <c r="AW302" s="375"/>
      <c r="AX302" s="375"/>
      <c r="AY302" s="375"/>
      <c r="AZ302" s="375"/>
      <c r="BA302" s="375"/>
      <c r="BB302" s="375"/>
      <c r="BC302" s="375"/>
      <c r="BD302" s="375"/>
      <c r="BE302" s="375"/>
      <c r="BF302" s="375"/>
      <c r="BG302" s="375"/>
      <c r="BH302" s="375"/>
      <c r="BI302" s="375"/>
      <c r="BJ302" s="375"/>
      <c r="BK302" s="375"/>
      <c r="BL302" s="375"/>
      <c r="BM302" s="375"/>
      <c r="BN302" s="375"/>
      <c r="BO302" s="375"/>
      <c r="BP302" s="375"/>
      <c r="BQ302" s="375"/>
      <c r="BR302" s="375"/>
      <c r="BS302" s="375"/>
      <c r="BT302" s="375"/>
      <c r="BU302" s="375"/>
      <c r="BV302" s="375"/>
      <c r="BW302" s="375"/>
      <c r="BX302" s="375"/>
      <c r="BY302" s="375"/>
      <c r="BZ302" s="375"/>
      <c r="CA302" s="375"/>
      <c r="CB302" s="375"/>
      <c r="CC302" s="375"/>
      <c r="CD302" s="375"/>
      <c r="CE302" s="375"/>
      <c r="CF302" s="375"/>
      <c r="CG302" s="375"/>
      <c r="CH302" s="375"/>
      <c r="CI302" s="375"/>
      <c r="CJ302" s="375"/>
      <c r="CK302" s="375"/>
      <c r="CL302" s="375"/>
      <c r="CM302" s="375"/>
      <c r="CN302" s="375"/>
      <c r="CO302" s="375"/>
      <c r="CP302" s="375"/>
      <c r="CQ302" s="375"/>
      <c r="CR302" s="375"/>
      <c r="CS302" s="375"/>
      <c r="CT302" s="375"/>
      <c r="CU302" s="375"/>
      <c r="CV302" s="375"/>
    </row>
    <row r="303" spans="1:100" s="799" customFormat="1" ht="30.75" customHeight="1" x14ac:dyDescent="0.2">
      <c r="A303" s="846">
        <v>5054</v>
      </c>
      <c r="B303" s="850" t="s">
        <v>102</v>
      </c>
      <c r="C303" s="234" t="s">
        <v>138</v>
      </c>
      <c r="D303" s="848" t="s">
        <v>898</v>
      </c>
      <c r="E303" s="320">
        <f t="shared" si="54"/>
        <v>3200</v>
      </c>
      <c r="F303" s="239">
        <v>2750</v>
      </c>
      <c r="G303" s="239">
        <v>250</v>
      </c>
      <c r="H303" s="239">
        <v>200</v>
      </c>
      <c r="I303" s="240">
        <v>0</v>
      </c>
      <c r="J303" s="189">
        <v>645</v>
      </c>
      <c r="K303" s="189">
        <v>645</v>
      </c>
      <c r="L303" s="211">
        <v>0</v>
      </c>
      <c r="M303" s="369">
        <f t="shared" si="44"/>
        <v>0</v>
      </c>
      <c r="N303" s="242"/>
      <c r="O303" s="365"/>
      <c r="P303" s="365"/>
      <c r="Q303" s="244"/>
      <c r="R303" s="324" t="s">
        <v>899</v>
      </c>
      <c r="S303" s="375"/>
      <c r="T303" s="375"/>
      <c r="U303" s="375"/>
      <c r="V303" s="375"/>
      <c r="W303" s="375"/>
      <c r="X303" s="375"/>
      <c r="Y303" s="375"/>
      <c r="Z303" s="375"/>
      <c r="AA303" s="375"/>
      <c r="AB303" s="375"/>
      <c r="AC303" s="375"/>
      <c r="AD303" s="375"/>
      <c r="AE303" s="375"/>
      <c r="AF303" s="375"/>
      <c r="AG303" s="375"/>
      <c r="AH303" s="375"/>
      <c r="AI303" s="375"/>
      <c r="AJ303" s="375"/>
      <c r="AK303" s="375"/>
      <c r="AL303" s="375"/>
      <c r="AM303" s="375"/>
      <c r="AN303" s="375"/>
      <c r="AO303" s="375"/>
      <c r="AP303" s="375"/>
      <c r="AQ303" s="375"/>
      <c r="AR303" s="375"/>
      <c r="AS303" s="375"/>
      <c r="AT303" s="375"/>
      <c r="AU303" s="375"/>
      <c r="AV303" s="375"/>
      <c r="AW303" s="375"/>
      <c r="AX303" s="375"/>
      <c r="AY303" s="375"/>
      <c r="AZ303" s="375"/>
      <c r="BA303" s="375"/>
      <c r="BB303" s="375"/>
      <c r="BC303" s="375"/>
      <c r="BD303" s="375"/>
      <c r="BE303" s="375"/>
      <c r="BF303" s="375"/>
      <c r="BG303" s="375"/>
      <c r="BH303" s="375"/>
      <c r="BI303" s="375"/>
      <c r="BJ303" s="375"/>
      <c r="BK303" s="375"/>
      <c r="BL303" s="375"/>
      <c r="BM303" s="375"/>
      <c r="BN303" s="375"/>
      <c r="BO303" s="375"/>
      <c r="BP303" s="375"/>
      <c r="BQ303" s="375"/>
      <c r="BR303" s="375"/>
      <c r="BS303" s="375"/>
      <c r="BT303" s="375"/>
      <c r="BU303" s="375"/>
      <c r="BV303" s="375"/>
      <c r="BW303" s="375"/>
      <c r="BX303" s="375"/>
      <c r="BY303" s="375"/>
      <c r="BZ303" s="375"/>
      <c r="CA303" s="375"/>
      <c r="CB303" s="375"/>
      <c r="CC303" s="375"/>
      <c r="CD303" s="375"/>
      <c r="CE303" s="375"/>
      <c r="CF303" s="375"/>
      <c r="CG303" s="375"/>
      <c r="CH303" s="375"/>
      <c r="CI303" s="375"/>
      <c r="CJ303" s="375"/>
      <c r="CK303" s="375"/>
      <c r="CL303" s="375"/>
      <c r="CM303" s="375"/>
      <c r="CN303" s="375"/>
      <c r="CO303" s="375"/>
      <c r="CP303" s="375"/>
      <c r="CQ303" s="375"/>
      <c r="CR303" s="375"/>
      <c r="CS303" s="375"/>
      <c r="CT303" s="375"/>
      <c r="CU303" s="375"/>
      <c r="CV303" s="375"/>
    </row>
    <row r="304" spans="1:100" s="856" customFormat="1" ht="120.75" customHeight="1" x14ac:dyDescent="0.2">
      <c r="A304" s="851">
        <v>8212</v>
      </c>
      <c r="B304" s="204" t="s">
        <v>129</v>
      </c>
      <c r="C304" s="234" t="s">
        <v>103</v>
      </c>
      <c r="D304" s="852" t="s">
        <v>900</v>
      </c>
      <c r="E304" s="853">
        <f t="shared" si="54"/>
        <v>163194</v>
      </c>
      <c r="F304" s="238">
        <v>155382</v>
      </c>
      <c r="G304" s="238">
        <v>6612</v>
      </c>
      <c r="H304" s="238">
        <v>1200</v>
      </c>
      <c r="I304" s="854">
        <v>3612</v>
      </c>
      <c r="J304" s="188">
        <v>1000</v>
      </c>
      <c r="K304" s="188">
        <v>1000</v>
      </c>
      <c r="L304" s="855">
        <v>0</v>
      </c>
      <c r="M304" s="314">
        <f t="shared" si="44"/>
        <v>0</v>
      </c>
      <c r="N304" s="242"/>
      <c r="O304" s="365"/>
      <c r="P304" s="365"/>
      <c r="Q304" s="244"/>
      <c r="R304" s="324" t="s">
        <v>901</v>
      </c>
      <c r="S304" s="675"/>
      <c r="T304" s="675"/>
      <c r="U304" s="675"/>
      <c r="V304" s="675"/>
      <c r="W304" s="675"/>
      <c r="X304" s="675"/>
      <c r="Y304" s="675"/>
      <c r="Z304" s="675"/>
      <c r="AA304" s="675"/>
      <c r="AB304" s="675"/>
      <c r="AC304" s="675"/>
      <c r="AD304" s="675"/>
      <c r="AE304" s="675"/>
      <c r="AF304" s="675"/>
      <c r="AG304" s="675"/>
      <c r="AH304" s="675"/>
      <c r="AI304" s="675"/>
      <c r="AJ304" s="675"/>
      <c r="AK304" s="675"/>
      <c r="AL304" s="675"/>
      <c r="AM304" s="675"/>
      <c r="AN304" s="675"/>
      <c r="AO304" s="675"/>
      <c r="AP304" s="675"/>
      <c r="AQ304" s="675"/>
      <c r="AR304" s="675"/>
      <c r="AS304" s="675"/>
      <c r="AT304" s="675"/>
      <c r="AU304" s="675"/>
      <c r="AV304" s="675"/>
      <c r="AW304" s="675"/>
      <c r="AX304" s="675"/>
      <c r="AY304" s="675"/>
      <c r="AZ304" s="675"/>
      <c r="BA304" s="675"/>
      <c r="BB304" s="675"/>
      <c r="BC304" s="675"/>
      <c r="BD304" s="675"/>
      <c r="BE304" s="675"/>
      <c r="BF304" s="675"/>
      <c r="BG304" s="675"/>
      <c r="BH304" s="675"/>
      <c r="BI304" s="675"/>
      <c r="BJ304" s="675"/>
      <c r="BK304" s="675"/>
      <c r="BL304" s="675"/>
      <c r="BM304" s="675"/>
      <c r="BN304" s="675"/>
      <c r="BO304" s="675"/>
      <c r="BP304" s="675"/>
      <c r="BQ304" s="675"/>
      <c r="BR304" s="675"/>
      <c r="BS304" s="675"/>
      <c r="BT304" s="675"/>
      <c r="BU304" s="675"/>
      <c r="BV304" s="675"/>
      <c r="BW304" s="675"/>
      <c r="BX304" s="675"/>
      <c r="BY304" s="675"/>
      <c r="BZ304" s="675"/>
      <c r="CA304" s="675"/>
      <c r="CB304" s="675"/>
      <c r="CC304" s="675"/>
      <c r="CD304" s="675"/>
      <c r="CE304" s="675"/>
      <c r="CF304" s="675"/>
      <c r="CG304" s="675"/>
      <c r="CH304" s="675"/>
      <c r="CI304" s="675"/>
      <c r="CJ304" s="675"/>
      <c r="CK304" s="675"/>
      <c r="CL304" s="675"/>
      <c r="CM304" s="675"/>
      <c r="CN304" s="675"/>
      <c r="CO304" s="675"/>
      <c r="CP304" s="675"/>
      <c r="CQ304" s="675"/>
      <c r="CR304" s="675"/>
      <c r="CS304" s="675"/>
      <c r="CT304" s="675"/>
      <c r="CU304" s="675"/>
      <c r="CV304" s="675"/>
    </row>
    <row r="305" spans="1:100" s="218" customFormat="1" ht="61.5" customHeight="1" thickBot="1" x14ac:dyDescent="0.25">
      <c r="A305" s="435">
        <v>8217</v>
      </c>
      <c r="B305" s="857" t="s">
        <v>902</v>
      </c>
      <c r="C305" s="436" t="s">
        <v>173</v>
      </c>
      <c r="D305" s="858" t="s">
        <v>903</v>
      </c>
      <c r="E305" s="438">
        <f>F305+G305+H305</f>
        <v>33782</v>
      </c>
      <c r="F305" s="439">
        <v>31464</v>
      </c>
      <c r="G305" s="439">
        <v>2318</v>
      </c>
      <c r="H305" s="439">
        <v>0</v>
      </c>
      <c r="I305" s="440">
        <v>1233</v>
      </c>
      <c r="J305" s="188">
        <v>720</v>
      </c>
      <c r="K305" s="188">
        <v>720</v>
      </c>
      <c r="L305" s="441">
        <v>0</v>
      </c>
      <c r="M305" s="832">
        <f t="shared" si="44"/>
        <v>0</v>
      </c>
      <c r="N305" s="443" t="s">
        <v>175</v>
      </c>
      <c r="O305" s="444" t="s">
        <v>175</v>
      </c>
      <c r="P305" s="444"/>
      <c r="Q305" s="445"/>
      <c r="R305" s="404" t="s">
        <v>904</v>
      </c>
      <c r="S305" s="217"/>
      <c r="T305" s="217"/>
      <c r="U305" s="217"/>
      <c r="V305" s="217"/>
      <c r="W305" s="217"/>
      <c r="X305" s="217"/>
      <c r="Y305" s="217"/>
      <c r="Z305" s="217"/>
      <c r="AA305" s="217"/>
      <c r="AB305" s="217"/>
      <c r="AC305" s="217"/>
      <c r="AD305" s="217"/>
      <c r="AE305" s="217"/>
      <c r="AF305" s="217"/>
      <c r="AG305" s="217"/>
      <c r="AH305" s="217"/>
      <c r="AI305" s="217"/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AZ305" s="217"/>
      <c r="BA305" s="217"/>
      <c r="BB305" s="217"/>
      <c r="BC305" s="217"/>
      <c r="BD305" s="217"/>
      <c r="BE305" s="217"/>
      <c r="BF305" s="217"/>
      <c r="BG305" s="217"/>
      <c r="BH305" s="217"/>
      <c r="BI305" s="217"/>
      <c r="BJ305" s="217"/>
      <c r="BK305" s="217"/>
      <c r="BL305" s="217"/>
      <c r="BM305" s="217"/>
      <c r="BN305" s="217"/>
      <c r="BO305" s="217"/>
      <c r="BP305" s="217"/>
      <c r="BQ305" s="217"/>
      <c r="BR305" s="217"/>
      <c r="BS305" s="217"/>
      <c r="BT305" s="217"/>
      <c r="BU305" s="217"/>
      <c r="BV305" s="217"/>
      <c r="BW305" s="217"/>
      <c r="BX305" s="217"/>
      <c r="BY305" s="217"/>
      <c r="BZ305" s="217"/>
      <c r="CA305" s="217"/>
      <c r="CB305" s="217"/>
      <c r="CC305" s="217"/>
      <c r="CD305" s="217"/>
      <c r="CE305" s="217"/>
      <c r="CF305" s="217"/>
      <c r="CG305" s="217"/>
      <c r="CH305" s="217"/>
      <c r="CI305" s="217"/>
      <c r="CJ305" s="217"/>
      <c r="CK305" s="217"/>
      <c r="CL305" s="217"/>
      <c r="CM305" s="217"/>
      <c r="CN305" s="217"/>
      <c r="CO305" s="217"/>
      <c r="CP305" s="217"/>
      <c r="CQ305" s="217"/>
      <c r="CR305" s="217"/>
      <c r="CS305" s="217"/>
      <c r="CT305" s="217"/>
      <c r="CU305" s="217"/>
      <c r="CV305" s="217"/>
    </row>
    <row r="306" spans="1:100" ht="20.25" customHeight="1" thickBot="1" x14ac:dyDescent="0.25">
      <c r="A306" s="1186" t="s">
        <v>905</v>
      </c>
      <c r="B306" s="1187"/>
      <c r="C306" s="1187"/>
      <c r="D306" s="1188"/>
      <c r="E306" s="859">
        <f t="shared" ref="E306:L306" si="55">E307+E324+E326</f>
        <v>742493</v>
      </c>
      <c r="F306" s="860">
        <f t="shared" si="55"/>
        <v>719443</v>
      </c>
      <c r="G306" s="860">
        <f t="shared" si="55"/>
        <v>15445</v>
      </c>
      <c r="H306" s="860">
        <f t="shared" si="55"/>
        <v>7605</v>
      </c>
      <c r="I306" s="653">
        <f t="shared" si="55"/>
        <v>27315</v>
      </c>
      <c r="J306" s="861">
        <f t="shared" si="55"/>
        <v>48830</v>
      </c>
      <c r="K306" s="860">
        <f t="shared" si="55"/>
        <v>48810</v>
      </c>
      <c r="L306" s="861">
        <f t="shared" si="55"/>
        <v>1217</v>
      </c>
      <c r="M306" s="149">
        <f t="shared" si="44"/>
        <v>2.4933415283753328</v>
      </c>
      <c r="N306" s="862"/>
      <c r="O306" s="863"/>
      <c r="P306" s="863"/>
      <c r="Q306" s="864"/>
      <c r="R306" s="865"/>
    </row>
    <row r="307" spans="1:100" ht="26.25" customHeight="1" thickBot="1" x14ac:dyDescent="0.25">
      <c r="A307" s="1193" t="s">
        <v>906</v>
      </c>
      <c r="B307" s="1194"/>
      <c r="C307" s="1194"/>
      <c r="D307" s="1195"/>
      <c r="E307" s="866">
        <f t="shared" ref="E307:L307" si="56">SUM(E308:E323)</f>
        <v>674677</v>
      </c>
      <c r="F307" s="867">
        <f t="shared" si="56"/>
        <v>655584</v>
      </c>
      <c r="G307" s="867">
        <f t="shared" si="56"/>
        <v>13093</v>
      </c>
      <c r="H307" s="867">
        <f t="shared" si="56"/>
        <v>6000</v>
      </c>
      <c r="I307" s="868">
        <f t="shared" si="56"/>
        <v>21063</v>
      </c>
      <c r="J307" s="869">
        <f t="shared" si="56"/>
        <v>45901</v>
      </c>
      <c r="K307" s="867">
        <f t="shared" si="56"/>
        <v>45881</v>
      </c>
      <c r="L307" s="867">
        <f t="shared" si="56"/>
        <v>1109</v>
      </c>
      <c r="M307" s="345">
        <f t="shared" si="44"/>
        <v>2.4171225561779384</v>
      </c>
      <c r="N307" s="870"/>
      <c r="O307" s="871"/>
      <c r="P307" s="871"/>
      <c r="Q307" s="872"/>
      <c r="R307" s="873"/>
    </row>
    <row r="308" spans="1:100" s="109" customFormat="1" ht="45.75" customHeight="1" x14ac:dyDescent="0.2">
      <c r="A308" s="1095">
        <v>6022</v>
      </c>
      <c r="B308" s="1096"/>
      <c r="C308" s="420" t="s">
        <v>343</v>
      </c>
      <c r="D308" s="1097" t="s">
        <v>907</v>
      </c>
      <c r="E308" s="422">
        <f>F308+G308+H308</f>
        <v>4941</v>
      </c>
      <c r="F308" s="423">
        <v>4741</v>
      </c>
      <c r="G308" s="423">
        <v>200</v>
      </c>
      <c r="H308" s="423">
        <v>0</v>
      </c>
      <c r="I308" s="424">
        <v>4124</v>
      </c>
      <c r="J308" s="189">
        <v>2034</v>
      </c>
      <c r="K308" s="189">
        <v>2034</v>
      </c>
      <c r="L308" s="1098">
        <v>0</v>
      </c>
      <c r="M308" s="1099">
        <f t="shared" si="44"/>
        <v>0</v>
      </c>
      <c r="N308" s="428"/>
      <c r="O308" s="429" t="s">
        <v>105</v>
      </c>
      <c r="P308" s="733" t="s">
        <v>908</v>
      </c>
      <c r="Q308" s="430"/>
      <c r="R308" s="798" t="s">
        <v>909</v>
      </c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</row>
    <row r="309" spans="1:100" s="109" customFormat="1" ht="20.25" customHeight="1" x14ac:dyDescent="0.2">
      <c r="A309" s="448">
        <v>6026</v>
      </c>
      <c r="B309" s="478" t="s">
        <v>137</v>
      </c>
      <c r="C309" s="353" t="s">
        <v>343</v>
      </c>
      <c r="D309" s="354" t="s">
        <v>910</v>
      </c>
      <c r="E309" s="187">
        <f>SUM(F309:H309)</f>
        <v>5250</v>
      </c>
      <c r="F309" s="198">
        <v>5000</v>
      </c>
      <c r="G309" s="198">
        <v>250</v>
      </c>
      <c r="H309" s="198">
        <v>0</v>
      </c>
      <c r="I309" s="199">
        <v>2236</v>
      </c>
      <c r="J309" s="189">
        <v>500</v>
      </c>
      <c r="K309" s="189">
        <v>500</v>
      </c>
      <c r="L309" s="190">
        <v>0</v>
      </c>
      <c r="M309" s="248">
        <f>(L309/K309)*100</f>
        <v>0</v>
      </c>
      <c r="N309" s="249"/>
      <c r="O309" s="250"/>
      <c r="P309" s="250" t="s">
        <v>911</v>
      </c>
      <c r="Q309" s="251"/>
      <c r="R309" s="232" t="s">
        <v>912</v>
      </c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08"/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</row>
    <row r="310" spans="1:100" s="109" customFormat="1" ht="20.25" customHeight="1" x14ac:dyDescent="0.2">
      <c r="A310" s="448">
        <v>6027</v>
      </c>
      <c r="B310" s="478" t="s">
        <v>94</v>
      </c>
      <c r="C310" s="246" t="s">
        <v>343</v>
      </c>
      <c r="D310" s="493" t="s">
        <v>913</v>
      </c>
      <c r="E310" s="187">
        <f>F310+G310+H310</f>
        <v>1241</v>
      </c>
      <c r="F310" s="198">
        <v>991</v>
      </c>
      <c r="G310" s="198">
        <v>250</v>
      </c>
      <c r="H310" s="198">
        <v>0</v>
      </c>
      <c r="I310" s="199">
        <v>70</v>
      </c>
      <c r="J310" s="189">
        <v>1616</v>
      </c>
      <c r="K310" s="189">
        <v>1616</v>
      </c>
      <c r="L310" s="190">
        <v>0</v>
      </c>
      <c r="M310" s="248">
        <f>(L310/K310)*100</f>
        <v>0</v>
      </c>
      <c r="N310" s="249" t="s">
        <v>141</v>
      </c>
      <c r="O310" s="250"/>
      <c r="P310" s="305" t="s">
        <v>834</v>
      </c>
      <c r="Q310" s="251"/>
      <c r="R310" s="232" t="s">
        <v>914</v>
      </c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</row>
    <row r="311" spans="1:100" s="218" customFormat="1" ht="28.5" customHeight="1" x14ac:dyDescent="0.2">
      <c r="A311" s="874" t="s">
        <v>915</v>
      </c>
      <c r="B311" s="300" t="s">
        <v>94</v>
      </c>
      <c r="C311" s="358" t="s">
        <v>283</v>
      </c>
      <c r="D311" s="875" t="s">
        <v>916</v>
      </c>
      <c r="E311" s="207">
        <f>F311+G311+H311</f>
        <v>255200</v>
      </c>
      <c r="F311" s="208">
        <v>250000</v>
      </c>
      <c r="G311" s="208">
        <v>5200</v>
      </c>
      <c r="H311" s="208">
        <v>0</v>
      </c>
      <c r="I311" s="210">
        <v>5200</v>
      </c>
      <c r="J311" s="189">
        <v>3300</v>
      </c>
      <c r="K311" s="189">
        <v>3300</v>
      </c>
      <c r="L311" s="360">
        <v>0</v>
      </c>
      <c r="M311" s="241">
        <f>(L311/K311)*100</f>
        <v>0</v>
      </c>
      <c r="N311" s="213" t="s">
        <v>82</v>
      </c>
      <c r="O311" s="214" t="s">
        <v>92</v>
      </c>
      <c r="P311" s="214" t="s">
        <v>534</v>
      </c>
      <c r="Q311" s="215" t="s">
        <v>535</v>
      </c>
      <c r="R311" s="216" t="s">
        <v>917</v>
      </c>
      <c r="S311" s="217"/>
      <c r="T311" s="217"/>
      <c r="U311" s="217"/>
      <c r="V311" s="217"/>
      <c r="W311" s="217"/>
      <c r="X311" s="217"/>
      <c r="Y311" s="217"/>
      <c r="Z311" s="217"/>
      <c r="AA311" s="217"/>
      <c r="AB311" s="217"/>
      <c r="AC311" s="217"/>
      <c r="AD311" s="217"/>
      <c r="AE311" s="217"/>
      <c r="AF311" s="217"/>
      <c r="AG311" s="217"/>
      <c r="AH311" s="217"/>
      <c r="AI311" s="217"/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7"/>
      <c r="BA311" s="217"/>
      <c r="BB311" s="217"/>
      <c r="BC311" s="217"/>
      <c r="BD311" s="217"/>
      <c r="BE311" s="217"/>
      <c r="BF311" s="217"/>
      <c r="BG311" s="217"/>
      <c r="BH311" s="217"/>
      <c r="BI311" s="217"/>
      <c r="BJ311" s="217"/>
      <c r="BK311" s="217"/>
      <c r="BL311" s="217"/>
      <c r="BM311" s="217"/>
      <c r="BN311" s="217"/>
      <c r="BO311" s="217"/>
      <c r="BP311" s="217"/>
      <c r="BQ311" s="217"/>
      <c r="BR311" s="217"/>
      <c r="BS311" s="217"/>
      <c r="BT311" s="217"/>
      <c r="BU311" s="217"/>
      <c r="BV311" s="217"/>
      <c r="BW311" s="217"/>
      <c r="BX311" s="217"/>
      <c r="BY311" s="217"/>
      <c r="BZ311" s="217"/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7"/>
      <c r="CM311" s="217"/>
      <c r="CN311" s="217"/>
      <c r="CO311" s="217"/>
      <c r="CP311" s="217"/>
      <c r="CQ311" s="217"/>
      <c r="CR311" s="217"/>
      <c r="CS311" s="217"/>
      <c r="CT311" s="217"/>
      <c r="CU311" s="217"/>
      <c r="CV311" s="217"/>
    </row>
    <row r="312" spans="1:100" s="109" customFormat="1" ht="36" customHeight="1" x14ac:dyDescent="0.2">
      <c r="A312" s="876" t="s">
        <v>918</v>
      </c>
      <c r="B312" s="478" t="s">
        <v>137</v>
      </c>
      <c r="C312" s="246" t="s">
        <v>343</v>
      </c>
      <c r="D312" s="877" t="s">
        <v>919</v>
      </c>
      <c r="E312" s="187">
        <f>F312+G312+H312</f>
        <v>789</v>
      </c>
      <c r="F312" s="198">
        <v>789</v>
      </c>
      <c r="G312" s="198">
        <v>0</v>
      </c>
      <c r="H312" s="198">
        <v>0</v>
      </c>
      <c r="I312" s="199">
        <v>299</v>
      </c>
      <c r="J312" s="189">
        <v>1048</v>
      </c>
      <c r="K312" s="189">
        <v>1048</v>
      </c>
      <c r="L312" s="190">
        <v>0</v>
      </c>
      <c r="M312" s="248">
        <f>(L312/K312)*100</f>
        <v>0</v>
      </c>
      <c r="N312" s="482"/>
      <c r="O312" s="250"/>
      <c r="P312" s="305" t="s">
        <v>345</v>
      </c>
      <c r="Q312" s="251"/>
      <c r="R312" s="216" t="s">
        <v>920</v>
      </c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</row>
    <row r="313" spans="1:100" s="109" customFormat="1" ht="21" customHeight="1" x14ac:dyDescent="0.2">
      <c r="A313" s="876" t="s">
        <v>921</v>
      </c>
      <c r="B313" s="478"/>
      <c r="C313" s="353" t="s">
        <v>343</v>
      </c>
      <c r="D313" s="877" t="s">
        <v>922</v>
      </c>
      <c r="E313" s="187">
        <f>F313+G313+H313</f>
        <v>7500</v>
      </c>
      <c r="F313" s="198">
        <v>7500</v>
      </c>
      <c r="G313" s="198">
        <v>0</v>
      </c>
      <c r="H313" s="198">
        <v>0</v>
      </c>
      <c r="I313" s="199">
        <v>1109</v>
      </c>
      <c r="J313" s="569">
        <v>2144</v>
      </c>
      <c r="K313" s="569">
        <v>2124</v>
      </c>
      <c r="L313" s="173">
        <v>1109</v>
      </c>
      <c r="M313" s="297">
        <f t="shared" ref="M313:M340" si="57">(L313/K313)*100</f>
        <v>52.212806026365342</v>
      </c>
      <c r="N313" s="482"/>
      <c r="O313" s="250"/>
      <c r="P313" s="483" t="s">
        <v>81</v>
      </c>
      <c r="Q313" s="251"/>
      <c r="R313" s="232" t="s">
        <v>923</v>
      </c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</row>
    <row r="314" spans="1:100" s="355" customFormat="1" ht="30" customHeight="1" x14ac:dyDescent="0.2">
      <c r="A314" s="448">
        <v>6042</v>
      </c>
      <c r="B314" s="478" t="s">
        <v>94</v>
      </c>
      <c r="C314" s="353" t="s">
        <v>343</v>
      </c>
      <c r="D314" s="354" t="s">
        <v>924</v>
      </c>
      <c r="E314" s="187">
        <f>SUM(F314:H314)</f>
        <v>8198</v>
      </c>
      <c r="F314" s="198">
        <v>8000</v>
      </c>
      <c r="G314" s="198">
        <v>198</v>
      </c>
      <c r="H314" s="198">
        <v>0</v>
      </c>
      <c r="I314" s="199">
        <v>256</v>
      </c>
      <c r="J314" s="189">
        <v>9742</v>
      </c>
      <c r="K314" s="189">
        <v>9742</v>
      </c>
      <c r="L314" s="190">
        <v>0</v>
      </c>
      <c r="M314" s="248">
        <f t="shared" si="57"/>
        <v>0</v>
      </c>
      <c r="N314" s="249"/>
      <c r="O314" s="250" t="s">
        <v>925</v>
      </c>
      <c r="P314" s="214" t="s">
        <v>345</v>
      </c>
      <c r="Q314" s="215" t="s">
        <v>145</v>
      </c>
      <c r="R314" s="232" t="s">
        <v>926</v>
      </c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</row>
    <row r="315" spans="1:100" s="307" customFormat="1" ht="30" customHeight="1" x14ac:dyDescent="0.2">
      <c r="A315" s="734">
        <v>6045</v>
      </c>
      <c r="B315" s="204" t="s">
        <v>129</v>
      </c>
      <c r="C315" s="205" t="s">
        <v>283</v>
      </c>
      <c r="D315" s="878" t="s">
        <v>927</v>
      </c>
      <c r="E315" s="320">
        <f>F315+G315+H315</f>
        <v>253465</v>
      </c>
      <c r="F315" s="239">
        <v>246000</v>
      </c>
      <c r="G315" s="239">
        <v>5465</v>
      </c>
      <c r="H315" s="239">
        <v>2000</v>
      </c>
      <c r="I315" s="240">
        <v>5465</v>
      </c>
      <c r="J315" s="189">
        <v>2969</v>
      </c>
      <c r="K315" s="189">
        <v>2969</v>
      </c>
      <c r="L315" s="371">
        <v>0</v>
      </c>
      <c r="M315" s="369">
        <f t="shared" si="57"/>
        <v>0</v>
      </c>
      <c r="N315" s="242" t="s">
        <v>928</v>
      </c>
      <c r="O315" s="365" t="s">
        <v>82</v>
      </c>
      <c r="P315" s="403" t="s">
        <v>534</v>
      </c>
      <c r="Q315" s="244" t="s">
        <v>182</v>
      </c>
      <c r="R315" s="404" t="s">
        <v>929</v>
      </c>
      <c r="S315" s="217"/>
      <c r="T315" s="217"/>
      <c r="U315" s="217"/>
      <c r="V315" s="217"/>
      <c r="W315" s="217"/>
      <c r="X315" s="217"/>
      <c r="Y315" s="217"/>
      <c r="Z315" s="217"/>
      <c r="AA315" s="217"/>
      <c r="AB315" s="217"/>
      <c r="AC315" s="217"/>
      <c r="AD315" s="217"/>
      <c r="AE315" s="217"/>
      <c r="AF315" s="217"/>
      <c r="AG315" s="217"/>
      <c r="AH315" s="217"/>
      <c r="AI315" s="217"/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  <c r="AW315" s="217"/>
      <c r="AX315" s="217"/>
      <c r="AY315" s="217"/>
      <c r="AZ315" s="217"/>
      <c r="BA315" s="217"/>
      <c r="BB315" s="217"/>
      <c r="BC315" s="217"/>
      <c r="BD315" s="217"/>
      <c r="BE315" s="217"/>
      <c r="BF315" s="217"/>
      <c r="BG315" s="217"/>
      <c r="BH315" s="217"/>
      <c r="BI315" s="217"/>
      <c r="BJ315" s="217"/>
      <c r="BK315" s="217"/>
      <c r="BL315" s="217"/>
      <c r="BM315" s="217"/>
      <c r="BN315" s="217"/>
      <c r="BO315" s="217"/>
      <c r="BP315" s="217"/>
      <c r="BQ315" s="217"/>
      <c r="BR315" s="217"/>
      <c r="BS315" s="217"/>
      <c r="BT315" s="217"/>
      <c r="BU315" s="217"/>
      <c r="BV315" s="217"/>
      <c r="BW315" s="217"/>
      <c r="BX315" s="217"/>
      <c r="BY315" s="217"/>
      <c r="BZ315" s="217"/>
      <c r="CA315" s="217"/>
      <c r="CB315" s="217"/>
      <c r="CC315" s="217"/>
      <c r="CD315" s="217"/>
      <c r="CE315" s="217"/>
      <c r="CF315" s="217"/>
      <c r="CG315" s="217"/>
      <c r="CH315" s="217"/>
      <c r="CI315" s="217"/>
      <c r="CJ315" s="217"/>
      <c r="CK315" s="217"/>
      <c r="CL315" s="217"/>
      <c r="CM315" s="217"/>
      <c r="CN315" s="217"/>
      <c r="CO315" s="217"/>
      <c r="CP315" s="217"/>
      <c r="CQ315" s="217"/>
      <c r="CR315" s="217"/>
      <c r="CS315" s="217"/>
      <c r="CT315" s="217"/>
      <c r="CU315" s="217"/>
      <c r="CV315" s="217"/>
    </row>
    <row r="316" spans="1:100" s="109" customFormat="1" ht="30" customHeight="1" thickBot="1" x14ac:dyDescent="0.25">
      <c r="A316" s="1146">
        <v>6047</v>
      </c>
      <c r="B316" s="1147" t="s">
        <v>282</v>
      </c>
      <c r="C316" s="1103" t="s">
        <v>343</v>
      </c>
      <c r="D316" s="1130" t="s">
        <v>930</v>
      </c>
      <c r="E316" s="679">
        <f t="shared" ref="E316:E323" si="58">SUM(F316:H316)</f>
        <v>2000</v>
      </c>
      <c r="F316" s="1106">
        <v>1800</v>
      </c>
      <c r="G316" s="1106">
        <v>200</v>
      </c>
      <c r="H316" s="1106">
        <v>0</v>
      </c>
      <c r="I316" s="1107">
        <v>0</v>
      </c>
      <c r="J316" s="768">
        <v>500</v>
      </c>
      <c r="K316" s="768">
        <v>500</v>
      </c>
      <c r="L316" s="683">
        <v>0</v>
      </c>
      <c r="M316" s="1109">
        <f t="shared" si="57"/>
        <v>0</v>
      </c>
      <c r="N316" s="686"/>
      <c r="O316" s="688" t="s">
        <v>262</v>
      </c>
      <c r="P316" s="688" t="s">
        <v>931</v>
      </c>
      <c r="Q316" s="338" t="s">
        <v>465</v>
      </c>
      <c r="R316" s="690" t="s">
        <v>932</v>
      </c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</row>
    <row r="317" spans="1:100" s="218" customFormat="1" ht="40.5" customHeight="1" x14ac:dyDescent="0.2">
      <c r="A317" s="734">
        <v>6049</v>
      </c>
      <c r="B317" s="204" t="s">
        <v>282</v>
      </c>
      <c r="C317" s="205" t="s">
        <v>283</v>
      </c>
      <c r="D317" s="235" t="s">
        <v>933</v>
      </c>
      <c r="E317" s="320">
        <f t="shared" si="58"/>
        <v>92780</v>
      </c>
      <c r="F317" s="239">
        <v>90000</v>
      </c>
      <c r="G317" s="239">
        <v>780</v>
      </c>
      <c r="H317" s="239">
        <v>2000</v>
      </c>
      <c r="I317" s="240">
        <v>780</v>
      </c>
      <c r="J317" s="569">
        <v>6976</v>
      </c>
      <c r="K317" s="569">
        <v>6976</v>
      </c>
      <c r="L317" s="371">
        <v>0</v>
      </c>
      <c r="M317" s="369">
        <f t="shared" si="57"/>
        <v>0</v>
      </c>
      <c r="N317" s="242" t="s">
        <v>306</v>
      </c>
      <c r="O317" s="365" t="s">
        <v>306</v>
      </c>
      <c r="P317" s="365" t="s">
        <v>91</v>
      </c>
      <c r="Q317" s="244" t="s">
        <v>92</v>
      </c>
      <c r="R317" s="404" t="s">
        <v>934</v>
      </c>
      <c r="S317" s="217"/>
      <c r="T317" s="217"/>
      <c r="U317" s="217"/>
      <c r="V317" s="217"/>
      <c r="W317" s="217"/>
      <c r="X317" s="217"/>
      <c r="Y317" s="217"/>
      <c r="Z317" s="217"/>
      <c r="AA317" s="217"/>
      <c r="AB317" s="217"/>
      <c r="AC317" s="217"/>
      <c r="AD317" s="217"/>
      <c r="AE317" s="217"/>
      <c r="AF317" s="217"/>
      <c r="AG317" s="217"/>
      <c r="AH317" s="217"/>
      <c r="AI317" s="217"/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  <c r="AW317" s="217"/>
      <c r="AX317" s="217"/>
      <c r="AY317" s="217"/>
      <c r="AZ317" s="217"/>
      <c r="BA317" s="217"/>
      <c r="BB317" s="217"/>
      <c r="BC317" s="217"/>
      <c r="BD317" s="217"/>
      <c r="BE317" s="217"/>
      <c r="BF317" s="217"/>
      <c r="BG317" s="217"/>
      <c r="BH317" s="217"/>
      <c r="BI317" s="217"/>
      <c r="BJ317" s="217"/>
      <c r="BK317" s="217"/>
      <c r="BL317" s="217"/>
      <c r="BM317" s="217"/>
      <c r="BN317" s="217"/>
      <c r="BO317" s="217"/>
      <c r="BP317" s="217"/>
      <c r="BQ317" s="217"/>
      <c r="BR317" s="217"/>
      <c r="BS317" s="217"/>
      <c r="BT317" s="217"/>
      <c r="BU317" s="217"/>
      <c r="BV317" s="217"/>
      <c r="BW317" s="217"/>
      <c r="BX317" s="217"/>
      <c r="BY317" s="217"/>
      <c r="BZ317" s="217"/>
      <c r="CA317" s="217"/>
      <c r="CB317" s="217"/>
      <c r="CC317" s="217"/>
      <c r="CD317" s="217"/>
      <c r="CE317" s="217"/>
      <c r="CF317" s="217"/>
      <c r="CG317" s="217"/>
      <c r="CH317" s="217"/>
      <c r="CI317" s="217"/>
      <c r="CJ317" s="217"/>
      <c r="CK317" s="217"/>
      <c r="CL317" s="217"/>
      <c r="CM317" s="217"/>
      <c r="CN317" s="217"/>
      <c r="CO317" s="217"/>
      <c r="CP317" s="217"/>
      <c r="CQ317" s="217"/>
      <c r="CR317" s="217"/>
      <c r="CS317" s="217"/>
      <c r="CT317" s="217"/>
      <c r="CU317" s="217"/>
      <c r="CV317" s="217"/>
    </row>
    <row r="318" spans="1:100" s="704" customFormat="1" ht="44.25" customHeight="1" thickBot="1" x14ac:dyDescent="0.25">
      <c r="A318" s="357">
        <v>6050</v>
      </c>
      <c r="B318" s="300" t="s">
        <v>282</v>
      </c>
      <c r="C318" s="301" t="s">
        <v>283</v>
      </c>
      <c r="D318" s="206" t="s">
        <v>935</v>
      </c>
      <c r="E318" s="207">
        <f t="shared" si="58"/>
        <v>37605</v>
      </c>
      <c r="F318" s="208">
        <v>35055</v>
      </c>
      <c r="G318" s="208">
        <v>550</v>
      </c>
      <c r="H318" s="208">
        <v>2000</v>
      </c>
      <c r="I318" s="210">
        <v>1216</v>
      </c>
      <c r="J318" s="189">
        <v>6723</v>
      </c>
      <c r="K318" s="189">
        <v>6723</v>
      </c>
      <c r="L318" s="360">
        <v>0</v>
      </c>
      <c r="M318" s="241">
        <f t="shared" si="57"/>
        <v>0</v>
      </c>
      <c r="N318" s="213" t="s">
        <v>306</v>
      </c>
      <c r="O318" s="214" t="s">
        <v>306</v>
      </c>
      <c r="P318" s="214" t="s">
        <v>936</v>
      </c>
      <c r="Q318" s="215" t="s">
        <v>937</v>
      </c>
      <c r="R318" s="216" t="s">
        <v>938</v>
      </c>
      <c r="S318" s="217"/>
      <c r="T318" s="217"/>
      <c r="U318" s="217"/>
      <c r="V318" s="217"/>
      <c r="W318" s="217"/>
      <c r="X318" s="217"/>
      <c r="Y318" s="217"/>
      <c r="Z318" s="217"/>
      <c r="AA318" s="217"/>
      <c r="AB318" s="217"/>
      <c r="AC318" s="217"/>
      <c r="AD318" s="217"/>
      <c r="AE318" s="217"/>
      <c r="AF318" s="217"/>
      <c r="AG318" s="217"/>
      <c r="AH318" s="217"/>
      <c r="AI318" s="217"/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  <c r="AW318" s="217"/>
      <c r="AX318" s="217"/>
      <c r="AY318" s="217"/>
      <c r="AZ318" s="217"/>
      <c r="BA318" s="217"/>
      <c r="BB318" s="217"/>
      <c r="BC318" s="217"/>
      <c r="BD318" s="217"/>
      <c r="BE318" s="217"/>
      <c r="BF318" s="217"/>
      <c r="BG318" s="217"/>
      <c r="BH318" s="217"/>
      <c r="BI318" s="217"/>
      <c r="BJ318" s="217"/>
      <c r="BK318" s="217"/>
      <c r="BL318" s="217"/>
      <c r="BM318" s="217"/>
      <c r="BN318" s="217"/>
      <c r="BO318" s="217"/>
      <c r="BP318" s="217"/>
      <c r="BQ318" s="217"/>
      <c r="BR318" s="217"/>
      <c r="BS318" s="217"/>
      <c r="BT318" s="217"/>
      <c r="BU318" s="217"/>
      <c r="BV318" s="217"/>
      <c r="BW318" s="217"/>
      <c r="BX318" s="217"/>
      <c r="BY318" s="217"/>
      <c r="BZ318" s="217"/>
      <c r="CA318" s="217"/>
      <c r="CB318" s="217"/>
      <c r="CC318" s="217"/>
      <c r="CD318" s="217"/>
      <c r="CE318" s="217"/>
      <c r="CF318" s="217"/>
      <c r="CG318" s="217"/>
      <c r="CH318" s="217"/>
      <c r="CI318" s="217"/>
      <c r="CJ318" s="217"/>
      <c r="CK318" s="217"/>
      <c r="CL318" s="217"/>
      <c r="CM318" s="217"/>
      <c r="CN318" s="217"/>
      <c r="CO318" s="217"/>
      <c r="CP318" s="217"/>
      <c r="CQ318" s="217"/>
      <c r="CR318" s="217"/>
      <c r="CS318" s="217"/>
      <c r="CT318" s="217"/>
      <c r="CU318" s="217"/>
      <c r="CV318" s="217"/>
    </row>
    <row r="319" spans="1:100" s="108" customFormat="1" ht="30.75" customHeight="1" x14ac:dyDescent="0.2">
      <c r="A319" s="448">
        <v>6051</v>
      </c>
      <c r="B319" s="478"/>
      <c r="C319" s="353" t="s">
        <v>343</v>
      </c>
      <c r="D319" s="354" t="s">
        <v>939</v>
      </c>
      <c r="E319" s="187">
        <f t="shared" si="58"/>
        <v>308</v>
      </c>
      <c r="F319" s="198">
        <v>308</v>
      </c>
      <c r="G319" s="198">
        <v>0</v>
      </c>
      <c r="H319" s="198">
        <v>0</v>
      </c>
      <c r="I319" s="199">
        <v>308</v>
      </c>
      <c r="J319" s="189">
        <v>759</v>
      </c>
      <c r="K319" s="189">
        <v>759</v>
      </c>
      <c r="L319" s="190">
        <v>0</v>
      </c>
      <c r="M319" s="248">
        <f t="shared" si="57"/>
        <v>0</v>
      </c>
      <c r="N319" s="249"/>
      <c r="O319" s="250"/>
      <c r="P319" s="250" t="s">
        <v>81</v>
      </c>
      <c r="Q319" s="251"/>
      <c r="R319" s="216" t="s">
        <v>940</v>
      </c>
    </row>
    <row r="320" spans="1:100" s="108" customFormat="1" ht="27.75" customHeight="1" x14ac:dyDescent="0.2">
      <c r="A320" s="448">
        <v>6053</v>
      </c>
      <c r="B320" s="478" t="s">
        <v>94</v>
      </c>
      <c r="C320" s="879" t="s">
        <v>343</v>
      </c>
      <c r="D320" s="504" t="s">
        <v>941</v>
      </c>
      <c r="E320" s="187">
        <f t="shared" si="58"/>
        <v>800</v>
      </c>
      <c r="F320" s="198">
        <v>800</v>
      </c>
      <c r="G320" s="198">
        <v>0</v>
      </c>
      <c r="H320" s="198">
        <v>0</v>
      </c>
      <c r="I320" s="199">
        <v>0</v>
      </c>
      <c r="J320" s="189">
        <v>800</v>
      </c>
      <c r="K320" s="189">
        <v>800</v>
      </c>
      <c r="L320" s="385">
        <v>0</v>
      </c>
      <c r="M320" s="248">
        <f t="shared" si="57"/>
        <v>0</v>
      </c>
      <c r="N320" s="249"/>
      <c r="O320" s="250"/>
      <c r="P320" s="214" t="s">
        <v>942</v>
      </c>
      <c r="Q320" s="251"/>
      <c r="R320" s="232" t="s">
        <v>943</v>
      </c>
    </row>
    <row r="321" spans="1:100" s="108" customFormat="1" ht="19.5" customHeight="1" x14ac:dyDescent="0.2">
      <c r="A321" s="448">
        <v>6055</v>
      </c>
      <c r="B321" s="478" t="s">
        <v>94</v>
      </c>
      <c r="C321" s="879" t="s">
        <v>343</v>
      </c>
      <c r="D321" s="880" t="s">
        <v>944</v>
      </c>
      <c r="E321" s="187">
        <f t="shared" si="58"/>
        <v>1800</v>
      </c>
      <c r="F321" s="198">
        <v>1800</v>
      </c>
      <c r="G321" s="198">
        <v>0</v>
      </c>
      <c r="H321" s="198">
        <v>0</v>
      </c>
      <c r="I321" s="199">
        <v>0</v>
      </c>
      <c r="J321" s="189">
        <v>1800</v>
      </c>
      <c r="K321" s="189">
        <v>1800</v>
      </c>
      <c r="L321" s="385">
        <v>0</v>
      </c>
      <c r="M321" s="248">
        <f t="shared" si="57"/>
        <v>0</v>
      </c>
      <c r="N321" s="249"/>
      <c r="O321" s="250"/>
      <c r="P321" s="214" t="s">
        <v>945</v>
      </c>
      <c r="Q321" s="251"/>
      <c r="R321" s="232" t="s">
        <v>946</v>
      </c>
    </row>
    <row r="322" spans="1:100" s="355" customFormat="1" ht="19.5" customHeight="1" x14ac:dyDescent="0.2">
      <c r="A322" s="448">
        <v>6056</v>
      </c>
      <c r="B322" s="478" t="s">
        <v>840</v>
      </c>
      <c r="C322" s="246" t="s">
        <v>343</v>
      </c>
      <c r="D322" s="504" t="s">
        <v>947</v>
      </c>
      <c r="E322" s="187">
        <f t="shared" si="58"/>
        <v>2800</v>
      </c>
      <c r="F322" s="247">
        <v>2800</v>
      </c>
      <c r="G322" s="198">
        <v>0</v>
      </c>
      <c r="H322" s="198">
        <v>0</v>
      </c>
      <c r="I322" s="199">
        <v>0</v>
      </c>
      <c r="J322" s="188">
        <v>3190</v>
      </c>
      <c r="K322" s="188">
        <v>3190</v>
      </c>
      <c r="L322" s="385">
        <v>0</v>
      </c>
      <c r="M322" s="248">
        <f t="shared" si="57"/>
        <v>0</v>
      </c>
      <c r="N322" s="249"/>
      <c r="O322" s="250"/>
      <c r="P322" s="214" t="s">
        <v>948</v>
      </c>
      <c r="Q322" s="251"/>
      <c r="R322" s="232" t="s">
        <v>949</v>
      </c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E322" s="108"/>
      <c r="BF322" s="108"/>
      <c r="BG322" s="108"/>
      <c r="BH322" s="108"/>
      <c r="BI322" s="108"/>
      <c r="BJ322" s="108"/>
      <c r="BK322" s="108"/>
      <c r="BL322" s="108"/>
      <c r="BM322" s="108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</row>
    <row r="323" spans="1:100" s="340" customFormat="1" ht="19.5" customHeight="1" thickBot="1" x14ac:dyDescent="0.25">
      <c r="A323" s="723">
        <v>6057</v>
      </c>
      <c r="B323" s="724" t="s">
        <v>840</v>
      </c>
      <c r="C323" s="327" t="s">
        <v>343</v>
      </c>
      <c r="D323" s="881" t="s">
        <v>950</v>
      </c>
      <c r="E323" s="329">
        <f t="shared" si="58"/>
        <v>0</v>
      </c>
      <c r="F323" s="882">
        <v>0</v>
      </c>
      <c r="G323" s="736">
        <v>0</v>
      </c>
      <c r="H323" s="736">
        <v>0</v>
      </c>
      <c r="I323" s="737">
        <v>0</v>
      </c>
      <c r="J323" s="768">
        <v>1800</v>
      </c>
      <c r="K323" s="768">
        <v>1800</v>
      </c>
      <c r="L323" s="416">
        <v>0</v>
      </c>
      <c r="M323" s="729">
        <f t="shared" si="57"/>
        <v>0</v>
      </c>
      <c r="N323" s="335"/>
      <c r="O323" s="688"/>
      <c r="P323" s="688"/>
      <c r="Q323" s="338"/>
      <c r="R323" s="722" t="s">
        <v>951</v>
      </c>
      <c r="S323" s="217"/>
      <c r="T323" s="217"/>
      <c r="U323" s="217"/>
      <c r="V323" s="217"/>
      <c r="W323" s="217"/>
      <c r="X323" s="217"/>
      <c r="Y323" s="217"/>
      <c r="Z323" s="217"/>
      <c r="AA323" s="217"/>
      <c r="AB323" s="217"/>
      <c r="AC323" s="217"/>
      <c r="AD323" s="217"/>
      <c r="AE323" s="217"/>
      <c r="AF323" s="217"/>
      <c r="AG323" s="217"/>
      <c r="AH323" s="217"/>
      <c r="AI323" s="217"/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AZ323" s="217"/>
      <c r="BA323" s="217"/>
      <c r="BB323" s="21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  <c r="BZ323" s="217"/>
      <c r="CA323" s="217"/>
      <c r="CB323" s="217"/>
      <c r="CC323" s="217"/>
      <c r="CD323" s="217"/>
      <c r="CE323" s="217"/>
      <c r="CF323" s="217"/>
      <c r="CG323" s="217"/>
      <c r="CH323" s="217"/>
      <c r="CI323" s="217"/>
      <c r="CJ323" s="217"/>
      <c r="CK323" s="217"/>
      <c r="CL323" s="217"/>
      <c r="CM323" s="217"/>
      <c r="CN323" s="217"/>
      <c r="CO323" s="217"/>
      <c r="CP323" s="217"/>
      <c r="CQ323" s="217"/>
      <c r="CR323" s="217"/>
      <c r="CS323" s="217"/>
      <c r="CT323" s="217"/>
      <c r="CU323" s="217"/>
      <c r="CV323" s="217"/>
    </row>
    <row r="324" spans="1:100" ht="20.25" customHeight="1" thickBot="1" x14ac:dyDescent="0.25">
      <c r="A324" s="1183" t="s">
        <v>45</v>
      </c>
      <c r="B324" s="1184"/>
      <c r="C324" s="1184"/>
      <c r="D324" s="1185"/>
      <c r="E324" s="866">
        <f t="shared" ref="E324:L324" si="59">SUM(E325:E325)</f>
        <v>62411</v>
      </c>
      <c r="F324" s="867">
        <f t="shared" si="59"/>
        <v>58911</v>
      </c>
      <c r="G324" s="867">
        <f t="shared" si="59"/>
        <v>2000</v>
      </c>
      <c r="H324" s="867">
        <f t="shared" si="59"/>
        <v>1500</v>
      </c>
      <c r="I324" s="868">
        <f t="shared" si="59"/>
        <v>847</v>
      </c>
      <c r="J324" s="869">
        <f t="shared" si="59"/>
        <v>929</v>
      </c>
      <c r="K324" s="867">
        <f t="shared" si="59"/>
        <v>929</v>
      </c>
      <c r="L324" s="867">
        <f t="shared" si="59"/>
        <v>108</v>
      </c>
      <c r="M324" s="345">
        <f t="shared" si="57"/>
        <v>11.625403659849299</v>
      </c>
      <c r="N324" s="883"/>
      <c r="O324" s="884"/>
      <c r="P324" s="884"/>
      <c r="Q324" s="872"/>
      <c r="R324" s="873"/>
    </row>
    <row r="325" spans="1:100" s="218" customFormat="1" ht="48" customHeight="1" thickBot="1" x14ac:dyDescent="0.25">
      <c r="A325" s="435">
        <v>6046</v>
      </c>
      <c r="B325" s="457" t="s">
        <v>137</v>
      </c>
      <c r="C325" s="436" t="s">
        <v>283</v>
      </c>
      <c r="D325" s="885" t="s">
        <v>952</v>
      </c>
      <c r="E325" s="438">
        <f>F325+G325+H325</f>
        <v>62411</v>
      </c>
      <c r="F325" s="439">
        <v>58911</v>
      </c>
      <c r="G325" s="439">
        <v>2000</v>
      </c>
      <c r="H325" s="439">
        <v>1500</v>
      </c>
      <c r="I325" s="440">
        <v>847</v>
      </c>
      <c r="J325" s="441">
        <v>929</v>
      </c>
      <c r="K325" s="719">
        <v>929</v>
      </c>
      <c r="L325" s="831">
        <v>108</v>
      </c>
      <c r="M325" s="241">
        <f t="shared" si="57"/>
        <v>11.625403659849299</v>
      </c>
      <c r="N325" s="886"/>
      <c r="O325" s="444"/>
      <c r="P325" s="887"/>
      <c r="Q325" s="445"/>
      <c r="R325" s="446" t="s">
        <v>953</v>
      </c>
      <c r="S325" s="217"/>
      <c r="T325" s="217"/>
      <c r="U325" s="217"/>
      <c r="V325" s="217"/>
      <c r="W325" s="217"/>
      <c r="X325" s="217"/>
      <c r="Y325" s="217"/>
      <c r="Z325" s="217"/>
      <c r="AA325" s="217"/>
      <c r="AB325" s="217"/>
      <c r="AC325" s="217"/>
      <c r="AD325" s="217"/>
      <c r="AE325" s="217"/>
      <c r="AF325" s="217"/>
      <c r="AG325" s="217"/>
      <c r="AH325" s="217"/>
      <c r="AI325" s="217"/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AZ325" s="217"/>
      <c r="BA325" s="217"/>
      <c r="BB325" s="217"/>
      <c r="BC325" s="217"/>
      <c r="BD325" s="217"/>
      <c r="BE325" s="217"/>
      <c r="BF325" s="217"/>
      <c r="BG325" s="217"/>
      <c r="BH325" s="217"/>
      <c r="BI325" s="217"/>
      <c r="BJ325" s="217"/>
      <c r="BK325" s="217"/>
      <c r="BL325" s="217"/>
      <c r="BM325" s="217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  <c r="BZ325" s="217"/>
      <c r="CA325" s="217"/>
      <c r="CB325" s="217"/>
      <c r="CC325" s="217"/>
      <c r="CD325" s="217"/>
      <c r="CE325" s="217"/>
      <c r="CF325" s="217"/>
      <c r="CG325" s="217"/>
      <c r="CH325" s="217"/>
      <c r="CI325" s="217"/>
      <c r="CJ325" s="217"/>
      <c r="CK325" s="217"/>
      <c r="CL325" s="217"/>
      <c r="CM325" s="217"/>
      <c r="CN325" s="217"/>
      <c r="CO325" s="217"/>
      <c r="CP325" s="217"/>
      <c r="CQ325" s="217"/>
      <c r="CR325" s="217"/>
      <c r="CS325" s="217"/>
      <c r="CT325" s="217"/>
      <c r="CU325" s="217"/>
      <c r="CV325" s="217"/>
    </row>
    <row r="326" spans="1:100" ht="21" customHeight="1" thickBot="1" x14ac:dyDescent="0.25">
      <c r="A326" s="1180" t="s">
        <v>46</v>
      </c>
      <c r="B326" s="1181"/>
      <c r="C326" s="1181"/>
      <c r="D326" s="1182"/>
      <c r="E326" s="815">
        <f t="shared" ref="E326:L326" si="60">SUM(E327:E327)</f>
        <v>5405</v>
      </c>
      <c r="F326" s="790">
        <f t="shared" si="60"/>
        <v>4948</v>
      </c>
      <c r="G326" s="790">
        <f t="shared" si="60"/>
        <v>352</v>
      </c>
      <c r="H326" s="790">
        <f t="shared" si="60"/>
        <v>105</v>
      </c>
      <c r="I326" s="791">
        <f t="shared" si="60"/>
        <v>5405</v>
      </c>
      <c r="J326" s="789">
        <f t="shared" si="60"/>
        <v>2000</v>
      </c>
      <c r="K326" s="790">
        <f t="shared" si="60"/>
        <v>2000</v>
      </c>
      <c r="L326" s="790">
        <f t="shared" si="60"/>
        <v>0</v>
      </c>
      <c r="M326" s="159">
        <f t="shared" si="57"/>
        <v>0</v>
      </c>
      <c r="N326" s="622"/>
      <c r="O326" s="816"/>
      <c r="P326" s="816"/>
      <c r="Q326" s="817"/>
      <c r="R326" s="818"/>
    </row>
    <row r="327" spans="1:100" s="704" customFormat="1" ht="34.5" customHeight="1" thickBot="1" x14ac:dyDescent="0.25">
      <c r="A327" s="435">
        <v>6052</v>
      </c>
      <c r="B327" s="457" t="s">
        <v>102</v>
      </c>
      <c r="C327" s="436" t="s">
        <v>283</v>
      </c>
      <c r="D327" s="800" t="s">
        <v>954</v>
      </c>
      <c r="E327" s="438">
        <f>F327+G327+H327</f>
        <v>5405</v>
      </c>
      <c r="F327" s="439">
        <v>4948</v>
      </c>
      <c r="G327" s="439">
        <v>352</v>
      </c>
      <c r="H327" s="439">
        <v>105</v>
      </c>
      <c r="I327" s="440">
        <v>5405</v>
      </c>
      <c r="J327" s="441">
        <v>2000</v>
      </c>
      <c r="K327" s="719">
        <v>2000</v>
      </c>
      <c r="L327" s="831">
        <v>0</v>
      </c>
      <c r="M327" s="832">
        <f t="shared" si="57"/>
        <v>0</v>
      </c>
      <c r="N327" s="886" t="s">
        <v>306</v>
      </c>
      <c r="O327" s="444"/>
      <c r="P327" s="887" t="s">
        <v>955</v>
      </c>
      <c r="Q327" s="445"/>
      <c r="R327" s="446" t="s">
        <v>956</v>
      </c>
      <c r="S327" s="217"/>
      <c r="T327" s="217"/>
      <c r="U327" s="217"/>
      <c r="V327" s="217"/>
      <c r="W327" s="217"/>
      <c r="X327" s="217"/>
      <c r="Y327" s="217"/>
      <c r="Z327" s="217"/>
      <c r="AA327" s="217"/>
      <c r="AB327" s="217"/>
      <c r="AC327" s="217"/>
      <c r="AD327" s="217"/>
      <c r="AE327" s="217"/>
      <c r="AF327" s="217"/>
      <c r="AG327" s="217"/>
      <c r="AH327" s="217"/>
      <c r="AI327" s="217"/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AZ327" s="217"/>
      <c r="BA327" s="217"/>
      <c r="BB327" s="217"/>
      <c r="BC327" s="217"/>
      <c r="BD327" s="217"/>
      <c r="BE327" s="217"/>
      <c r="BF327" s="217"/>
      <c r="BG327" s="217"/>
      <c r="BH327" s="217"/>
      <c r="BI327" s="217"/>
      <c r="BJ327" s="217"/>
      <c r="BK327" s="217"/>
      <c r="BL327" s="217"/>
      <c r="BM327" s="217"/>
      <c r="BN327" s="217"/>
      <c r="BO327" s="217"/>
      <c r="BP327" s="217"/>
      <c r="BQ327" s="217"/>
      <c r="BR327" s="217"/>
      <c r="BS327" s="217"/>
      <c r="BT327" s="217"/>
      <c r="BU327" s="217"/>
      <c r="BV327" s="217"/>
      <c r="BW327" s="217"/>
      <c r="BX327" s="217"/>
      <c r="BY327" s="217"/>
      <c r="BZ327" s="217"/>
      <c r="CA327" s="217"/>
      <c r="CB327" s="217"/>
      <c r="CC327" s="217"/>
      <c r="CD327" s="217"/>
      <c r="CE327" s="217"/>
      <c r="CF327" s="217"/>
      <c r="CG327" s="217"/>
      <c r="CH327" s="217"/>
      <c r="CI327" s="217"/>
      <c r="CJ327" s="217"/>
      <c r="CK327" s="217"/>
      <c r="CL327" s="217"/>
      <c r="CM327" s="217"/>
      <c r="CN327" s="217"/>
      <c r="CO327" s="217"/>
      <c r="CP327" s="217"/>
      <c r="CQ327" s="217"/>
      <c r="CR327" s="217"/>
      <c r="CS327" s="217"/>
      <c r="CT327" s="217"/>
      <c r="CU327" s="217"/>
      <c r="CV327" s="217"/>
    </row>
    <row r="328" spans="1:100" s="897" customFormat="1" ht="24.75" customHeight="1" thickBot="1" x14ac:dyDescent="0.25">
      <c r="A328" s="1186" t="s">
        <v>957</v>
      </c>
      <c r="B328" s="1187"/>
      <c r="C328" s="1187"/>
      <c r="D328" s="1188"/>
      <c r="E328" s="888">
        <f t="shared" ref="E328:L328" si="61">SUM(E329+E331)</f>
        <v>572703</v>
      </c>
      <c r="F328" s="889">
        <f t="shared" si="61"/>
        <v>548359</v>
      </c>
      <c r="G328" s="889">
        <f t="shared" si="61"/>
        <v>18553</v>
      </c>
      <c r="H328" s="890">
        <f t="shared" si="61"/>
        <v>5791</v>
      </c>
      <c r="I328" s="891">
        <f t="shared" si="61"/>
        <v>36010</v>
      </c>
      <c r="J328" s="889">
        <f t="shared" si="61"/>
        <v>27751</v>
      </c>
      <c r="K328" s="890">
        <f t="shared" si="61"/>
        <v>27751</v>
      </c>
      <c r="L328" s="889">
        <f t="shared" si="61"/>
        <v>1152</v>
      </c>
      <c r="M328" s="892">
        <f t="shared" si="57"/>
        <v>4.1512017584951888</v>
      </c>
      <c r="N328" s="893"/>
      <c r="O328" s="894"/>
      <c r="P328" s="894"/>
      <c r="Q328" s="895"/>
      <c r="R328" s="896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172"/>
      <c r="BM328" s="1172"/>
      <c r="BN328" s="1172"/>
      <c r="BO328" s="1172"/>
      <c r="BP328" s="1172"/>
      <c r="BQ328" s="1172"/>
      <c r="BR328" s="1172"/>
      <c r="BS328" s="1172"/>
      <c r="BT328" s="1172"/>
      <c r="BU328" s="1172"/>
      <c r="BV328" s="1172"/>
      <c r="BW328" s="1172"/>
      <c r="BX328" s="1172"/>
      <c r="BY328" s="1172"/>
      <c r="BZ328" s="1172"/>
      <c r="CA328" s="1172"/>
      <c r="CB328" s="1172"/>
      <c r="CC328" s="1172"/>
      <c r="CD328" s="1172"/>
      <c r="CE328" s="1172"/>
      <c r="CF328" s="1172"/>
      <c r="CG328" s="1172"/>
      <c r="CH328" s="1172"/>
      <c r="CI328" s="1172"/>
      <c r="CJ328" s="1172"/>
      <c r="CK328" s="1172"/>
      <c r="CL328" s="1172"/>
      <c r="CM328" s="1172"/>
      <c r="CN328" s="1172"/>
      <c r="CO328" s="1172"/>
      <c r="CP328" s="1172"/>
      <c r="CQ328" s="1172"/>
      <c r="CR328" s="1172"/>
      <c r="CS328" s="1172"/>
      <c r="CT328" s="1172"/>
      <c r="CU328" s="1172"/>
      <c r="CV328" s="1172"/>
    </row>
    <row r="329" spans="1:100" ht="19.5" customHeight="1" thickBot="1" x14ac:dyDescent="0.25">
      <c r="A329" s="1189" t="s">
        <v>48</v>
      </c>
      <c r="B329" s="1190"/>
      <c r="C329" s="1190"/>
      <c r="D329" s="1190"/>
      <c r="E329" s="866">
        <f t="shared" ref="E329:L329" si="62">SUM(E330:E330)</f>
        <v>109812</v>
      </c>
      <c r="F329" s="867">
        <f t="shared" si="62"/>
        <v>107950</v>
      </c>
      <c r="G329" s="867">
        <f t="shared" si="62"/>
        <v>1862</v>
      </c>
      <c r="H329" s="867">
        <f t="shared" si="62"/>
        <v>0</v>
      </c>
      <c r="I329" s="868">
        <f t="shared" si="62"/>
        <v>1862</v>
      </c>
      <c r="J329" s="869">
        <f t="shared" si="62"/>
        <v>2292</v>
      </c>
      <c r="K329" s="867">
        <f t="shared" si="62"/>
        <v>2292</v>
      </c>
      <c r="L329" s="869">
        <f t="shared" si="62"/>
        <v>0</v>
      </c>
      <c r="M329" s="345">
        <f t="shared" si="57"/>
        <v>0</v>
      </c>
      <c r="N329" s="883"/>
      <c r="O329" s="884"/>
      <c r="P329" s="884"/>
      <c r="Q329" s="872"/>
      <c r="R329" s="818"/>
    </row>
    <row r="330" spans="1:100" s="218" customFormat="1" ht="72" customHeight="1" thickBot="1" x14ac:dyDescent="0.25">
      <c r="A330" s="898">
        <v>8215</v>
      </c>
      <c r="B330" s="899" t="s">
        <v>94</v>
      </c>
      <c r="C330" s="900" t="s">
        <v>326</v>
      </c>
      <c r="D330" s="901" t="s">
        <v>958</v>
      </c>
      <c r="E330" s="902">
        <f>SUM(F330:H330)</f>
        <v>109812</v>
      </c>
      <c r="F330" s="903">
        <v>107950</v>
      </c>
      <c r="G330" s="903">
        <v>1862</v>
      </c>
      <c r="H330" s="903">
        <v>0</v>
      </c>
      <c r="I330" s="904">
        <v>1862</v>
      </c>
      <c r="J330" s="905">
        <v>2292</v>
      </c>
      <c r="K330" s="903">
        <v>2292</v>
      </c>
      <c r="L330" s="905">
        <v>0</v>
      </c>
      <c r="M330" s="906">
        <f t="shared" si="57"/>
        <v>0</v>
      </c>
      <c r="N330" s="907" t="s">
        <v>82</v>
      </c>
      <c r="O330" s="908" t="s">
        <v>92</v>
      </c>
      <c r="P330" s="908" t="s">
        <v>147</v>
      </c>
      <c r="Q330" s="909"/>
      <c r="R330" s="910" t="s">
        <v>959</v>
      </c>
      <c r="S330" s="217"/>
      <c r="T330" s="217"/>
      <c r="U330" s="217"/>
      <c r="V330" s="217"/>
      <c r="W330" s="217"/>
      <c r="X330" s="217"/>
      <c r="Y330" s="217"/>
      <c r="Z330" s="217"/>
      <c r="AA330" s="217"/>
      <c r="AB330" s="217"/>
      <c r="AC330" s="217"/>
      <c r="AD330" s="217"/>
      <c r="AE330" s="217"/>
      <c r="AF330" s="217"/>
      <c r="AG330" s="217"/>
      <c r="AH330" s="217"/>
      <c r="AI330" s="217"/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AZ330" s="217"/>
      <c r="BA330" s="217"/>
      <c r="BB330" s="217"/>
      <c r="BC330" s="217"/>
      <c r="BD330" s="217"/>
      <c r="BE330" s="217"/>
      <c r="BF330" s="217"/>
      <c r="BG330" s="217"/>
      <c r="BH330" s="217"/>
      <c r="BI330" s="217"/>
      <c r="BJ330" s="217"/>
      <c r="BK330" s="217"/>
      <c r="BL330" s="217"/>
      <c r="BM330" s="217"/>
      <c r="BN330" s="217"/>
      <c r="BO330" s="217"/>
      <c r="BP330" s="217"/>
      <c r="BQ330" s="217"/>
      <c r="BR330" s="217"/>
      <c r="BS330" s="217"/>
      <c r="BT330" s="217"/>
      <c r="BU330" s="217"/>
      <c r="BV330" s="217"/>
      <c r="BW330" s="217"/>
      <c r="BX330" s="217"/>
      <c r="BY330" s="217"/>
      <c r="BZ330" s="217"/>
      <c r="CA330" s="217"/>
      <c r="CB330" s="217"/>
      <c r="CC330" s="217"/>
      <c r="CD330" s="217"/>
      <c r="CE330" s="217"/>
      <c r="CF330" s="217"/>
      <c r="CG330" s="217"/>
      <c r="CH330" s="217"/>
      <c r="CI330" s="217"/>
      <c r="CJ330" s="217"/>
      <c r="CK330" s="217"/>
      <c r="CL330" s="217"/>
      <c r="CM330" s="217"/>
      <c r="CN330" s="217"/>
      <c r="CO330" s="217"/>
      <c r="CP330" s="217"/>
      <c r="CQ330" s="217"/>
      <c r="CR330" s="217"/>
      <c r="CS330" s="217"/>
      <c r="CT330" s="217"/>
      <c r="CU330" s="217"/>
      <c r="CV330" s="217"/>
    </row>
    <row r="331" spans="1:100" ht="19.5" customHeight="1" thickBot="1" x14ac:dyDescent="0.25">
      <c r="A331" s="552" t="s">
        <v>49</v>
      </c>
      <c r="B331" s="911"/>
      <c r="C331" s="912"/>
      <c r="D331" s="913"/>
      <c r="E331" s="815">
        <f t="shared" ref="E331:L331" si="63">SUM(E332:E334)</f>
        <v>462891</v>
      </c>
      <c r="F331" s="790">
        <f t="shared" si="63"/>
        <v>440409</v>
      </c>
      <c r="G331" s="790">
        <f t="shared" si="63"/>
        <v>16691</v>
      </c>
      <c r="H331" s="790">
        <f t="shared" si="63"/>
        <v>5791</v>
      </c>
      <c r="I331" s="791">
        <f t="shared" si="63"/>
        <v>34148</v>
      </c>
      <c r="J331" s="789">
        <f t="shared" si="63"/>
        <v>25459</v>
      </c>
      <c r="K331" s="790">
        <f t="shared" si="63"/>
        <v>25459</v>
      </c>
      <c r="L331" s="789">
        <f t="shared" si="63"/>
        <v>1152</v>
      </c>
      <c r="M331" s="159">
        <f t="shared" si="57"/>
        <v>4.5249224242900352</v>
      </c>
      <c r="N331" s="914"/>
      <c r="O331" s="915"/>
      <c r="P331" s="816"/>
      <c r="Q331" s="817"/>
      <c r="R331" s="916"/>
    </row>
    <row r="332" spans="1:100" s="217" customFormat="1" ht="108.75" customHeight="1" x14ac:dyDescent="0.2">
      <c r="A332" s="734">
        <v>8120</v>
      </c>
      <c r="B332" s="204" t="s">
        <v>282</v>
      </c>
      <c r="C332" s="205" t="s">
        <v>299</v>
      </c>
      <c r="D332" s="319" t="s">
        <v>960</v>
      </c>
      <c r="E332" s="320">
        <f>SUM(F332:H332)</f>
        <v>246535</v>
      </c>
      <c r="F332" s="835">
        <v>238130</v>
      </c>
      <c r="G332" s="835">
        <v>6605</v>
      </c>
      <c r="H332" s="835">
        <v>1800</v>
      </c>
      <c r="I332" s="917">
        <v>6783</v>
      </c>
      <c r="J332" s="371">
        <v>9134</v>
      </c>
      <c r="K332" s="371">
        <v>9134</v>
      </c>
      <c r="L332" s="371">
        <v>35</v>
      </c>
      <c r="M332" s="369">
        <f t="shared" si="57"/>
        <v>0.38318370921830525</v>
      </c>
      <c r="N332" s="242" t="s">
        <v>521</v>
      </c>
      <c r="O332" s="365" t="s">
        <v>225</v>
      </c>
      <c r="P332" s="403" t="s">
        <v>961</v>
      </c>
      <c r="Q332" s="244" t="s">
        <v>961</v>
      </c>
      <c r="R332" s="324" t="s">
        <v>962</v>
      </c>
    </row>
    <row r="333" spans="1:100" s="361" customFormat="1" ht="58.5" customHeight="1" x14ac:dyDescent="0.2">
      <c r="A333" s="357">
        <v>8185</v>
      </c>
      <c r="B333" s="300" t="s">
        <v>657</v>
      </c>
      <c r="C333" s="358" t="s">
        <v>326</v>
      </c>
      <c r="D333" s="841" t="s">
        <v>963</v>
      </c>
      <c r="E333" s="207">
        <f t="shared" ref="E333:E334" si="64">SUM(F333:H333)</f>
        <v>24458</v>
      </c>
      <c r="F333" s="763">
        <v>22279</v>
      </c>
      <c r="G333" s="763">
        <v>2179</v>
      </c>
      <c r="H333" s="763">
        <v>0</v>
      </c>
      <c r="I333" s="1100">
        <v>24458</v>
      </c>
      <c r="J333" s="360">
        <v>13096</v>
      </c>
      <c r="K333" s="360">
        <v>13096</v>
      </c>
      <c r="L333" s="360">
        <v>1117</v>
      </c>
      <c r="M333" s="241">
        <f t="shared" si="57"/>
        <v>8.5293219303604157</v>
      </c>
      <c r="N333" s="213" t="s">
        <v>542</v>
      </c>
      <c r="O333" s="214" t="s">
        <v>628</v>
      </c>
      <c r="P333" s="305" t="s">
        <v>964</v>
      </c>
      <c r="Q333" s="215"/>
      <c r="R333" s="216" t="s">
        <v>965</v>
      </c>
      <c r="S333" s="217"/>
      <c r="T333" s="217"/>
      <c r="U333" s="217"/>
      <c r="V333" s="217"/>
      <c r="W333" s="217"/>
      <c r="X333" s="217"/>
      <c r="Y333" s="217"/>
      <c r="Z333" s="217"/>
      <c r="AA333" s="217"/>
      <c r="AB333" s="217"/>
      <c r="AC333" s="217"/>
      <c r="AD333" s="217"/>
      <c r="AE333" s="217"/>
      <c r="AF333" s="217"/>
      <c r="AG333" s="217"/>
      <c r="AH333" s="217"/>
      <c r="AI333" s="217"/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  <c r="AW333" s="217"/>
      <c r="AX333" s="217"/>
      <c r="AY333" s="217"/>
      <c r="AZ333" s="217"/>
      <c r="BA333" s="217"/>
      <c r="BB333" s="217"/>
      <c r="BC333" s="217"/>
      <c r="BD333" s="217"/>
      <c r="BE333" s="217"/>
      <c r="BF333" s="217"/>
      <c r="BG333" s="217"/>
      <c r="BH333" s="217"/>
      <c r="BI333" s="217"/>
      <c r="BJ333" s="217"/>
      <c r="BK333" s="217"/>
      <c r="BL333" s="217"/>
      <c r="BM333" s="217"/>
      <c r="BN333" s="217"/>
      <c r="BO333" s="217"/>
      <c r="BP333" s="217"/>
      <c r="BQ333" s="217"/>
      <c r="BR333" s="217"/>
      <c r="BS333" s="217"/>
      <c r="BT333" s="217"/>
      <c r="BU333" s="217"/>
      <c r="BV333" s="217"/>
      <c r="BW333" s="217"/>
      <c r="BX333" s="217"/>
      <c r="BY333" s="217"/>
      <c r="BZ333" s="217"/>
      <c r="CA333" s="217"/>
      <c r="CB333" s="217"/>
      <c r="CC333" s="217"/>
      <c r="CD333" s="217"/>
      <c r="CE333" s="217"/>
      <c r="CF333" s="217"/>
      <c r="CG333" s="217"/>
      <c r="CH333" s="217"/>
      <c r="CI333" s="217"/>
      <c r="CJ333" s="217"/>
      <c r="CK333" s="217"/>
      <c r="CL333" s="217"/>
      <c r="CM333" s="217"/>
      <c r="CN333" s="217"/>
      <c r="CO333" s="217"/>
      <c r="CP333" s="217"/>
      <c r="CQ333" s="217"/>
      <c r="CR333" s="217"/>
      <c r="CS333" s="217"/>
      <c r="CT333" s="217"/>
      <c r="CU333" s="217"/>
      <c r="CV333" s="217"/>
    </row>
    <row r="334" spans="1:100" s="590" customFormat="1" ht="109.5" customHeight="1" thickBot="1" x14ac:dyDescent="0.25">
      <c r="A334" s="1101">
        <v>8201</v>
      </c>
      <c r="B334" s="1102" t="s">
        <v>282</v>
      </c>
      <c r="C334" s="1103" t="s">
        <v>299</v>
      </c>
      <c r="D334" s="1104" t="s">
        <v>966</v>
      </c>
      <c r="E334" s="1105">
        <f t="shared" si="64"/>
        <v>191898</v>
      </c>
      <c r="F334" s="1106">
        <v>180000</v>
      </c>
      <c r="G334" s="1106">
        <v>7907</v>
      </c>
      <c r="H334" s="1106">
        <v>3991</v>
      </c>
      <c r="I334" s="1107">
        <v>2907</v>
      </c>
      <c r="J334" s="1108">
        <v>3229</v>
      </c>
      <c r="K334" s="1108">
        <v>3229</v>
      </c>
      <c r="L334" s="1108">
        <v>0</v>
      </c>
      <c r="M334" s="1109">
        <f t="shared" si="57"/>
        <v>0</v>
      </c>
      <c r="N334" s="686" t="s">
        <v>521</v>
      </c>
      <c r="O334" s="687"/>
      <c r="P334" s="687"/>
      <c r="Q334" s="689"/>
      <c r="R334" s="690" t="s">
        <v>967</v>
      </c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  <c r="BD334" s="201"/>
      <c r="BE334" s="201"/>
      <c r="BF334" s="201"/>
      <c r="BG334" s="201"/>
      <c r="BH334" s="201"/>
      <c r="BI334" s="201"/>
      <c r="BJ334" s="201"/>
      <c r="BK334" s="201"/>
      <c r="BL334" s="201"/>
      <c r="BM334" s="201"/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1"/>
      <c r="BZ334" s="201"/>
      <c r="CA334" s="201"/>
      <c r="CB334" s="201"/>
      <c r="CC334" s="201"/>
      <c r="CD334" s="201"/>
      <c r="CE334" s="201"/>
      <c r="CF334" s="201"/>
      <c r="CG334" s="201"/>
      <c r="CH334" s="201"/>
      <c r="CI334" s="201"/>
      <c r="CJ334" s="201"/>
      <c r="CK334" s="201"/>
      <c r="CL334" s="201"/>
      <c r="CM334" s="201"/>
      <c r="CN334" s="201"/>
      <c r="CO334" s="201"/>
      <c r="CP334" s="201"/>
      <c r="CQ334" s="201"/>
      <c r="CR334" s="201"/>
      <c r="CS334" s="201"/>
      <c r="CT334" s="201"/>
      <c r="CU334" s="201"/>
      <c r="CV334" s="201"/>
    </row>
    <row r="335" spans="1:100" ht="19.5" customHeight="1" thickBot="1" x14ac:dyDescent="0.25">
      <c r="A335" s="1191" t="s">
        <v>968</v>
      </c>
      <c r="B335" s="1192"/>
      <c r="C335" s="1192"/>
      <c r="D335" s="1192"/>
      <c r="E335" s="918">
        <f>E336+E347+E349</f>
        <v>2180668</v>
      </c>
      <c r="F335" s="919">
        <f t="shared" ref="F335:L335" si="65">F336+F347+F349</f>
        <v>2108072</v>
      </c>
      <c r="G335" s="919">
        <f t="shared" si="65"/>
        <v>35774</v>
      </c>
      <c r="H335" s="920">
        <f t="shared" si="65"/>
        <v>1724</v>
      </c>
      <c r="I335" s="921">
        <f t="shared" si="65"/>
        <v>197387</v>
      </c>
      <c r="J335" s="919">
        <f t="shared" si="65"/>
        <v>123824</v>
      </c>
      <c r="K335" s="919">
        <f t="shared" si="65"/>
        <v>120930</v>
      </c>
      <c r="L335" s="919">
        <f t="shared" si="65"/>
        <v>7694</v>
      </c>
      <c r="M335" s="922">
        <f t="shared" si="57"/>
        <v>6.3623583891507494</v>
      </c>
      <c r="N335" s="923"/>
      <c r="O335" s="924"/>
      <c r="P335" s="925"/>
      <c r="Q335" s="926"/>
      <c r="R335" s="927"/>
    </row>
    <row r="336" spans="1:100" ht="19.5" customHeight="1" thickBot="1" x14ac:dyDescent="0.25">
      <c r="A336" s="1180" t="s">
        <v>51</v>
      </c>
      <c r="B336" s="1181"/>
      <c r="C336" s="1181"/>
      <c r="D336" s="1182"/>
      <c r="E336" s="866">
        <f t="shared" ref="E336:L336" si="66">SUM(E337:E346)</f>
        <v>1885570</v>
      </c>
      <c r="F336" s="867">
        <f t="shared" si="66"/>
        <v>1858072</v>
      </c>
      <c r="G336" s="867">
        <f t="shared" si="66"/>
        <v>25774</v>
      </c>
      <c r="H336" s="867">
        <f t="shared" si="66"/>
        <v>1724</v>
      </c>
      <c r="I336" s="868">
        <f t="shared" si="66"/>
        <v>197052</v>
      </c>
      <c r="J336" s="869">
        <f t="shared" si="66"/>
        <v>85832</v>
      </c>
      <c r="K336" s="867">
        <f t="shared" si="66"/>
        <v>85332</v>
      </c>
      <c r="L336" s="867">
        <f t="shared" si="66"/>
        <v>7359</v>
      </c>
      <c r="M336" s="345">
        <f t="shared" si="57"/>
        <v>8.623962874419913</v>
      </c>
      <c r="N336" s="622"/>
      <c r="O336" s="816"/>
      <c r="P336" s="816"/>
      <c r="Q336" s="817"/>
      <c r="R336" s="916"/>
    </row>
    <row r="337" spans="1:100" s="218" customFormat="1" ht="29.25" customHeight="1" x14ac:dyDescent="0.2">
      <c r="A337" s="734">
        <v>8099</v>
      </c>
      <c r="B337" s="204" t="s">
        <v>102</v>
      </c>
      <c r="C337" s="234" t="s">
        <v>283</v>
      </c>
      <c r="D337" s="315" t="s">
        <v>969</v>
      </c>
      <c r="E337" s="320">
        <f t="shared" ref="E337:E346" si="67">SUM(F337:H337)</f>
        <v>638546</v>
      </c>
      <c r="F337" s="211">
        <v>637000</v>
      </c>
      <c r="G337" s="835">
        <v>1246</v>
      </c>
      <c r="H337" s="835">
        <v>300</v>
      </c>
      <c r="I337" s="917">
        <v>58985</v>
      </c>
      <c r="J337" s="189">
        <v>8730</v>
      </c>
      <c r="K337" s="189">
        <v>8730</v>
      </c>
      <c r="L337" s="371">
        <v>0</v>
      </c>
      <c r="M337" s="369">
        <f t="shared" si="57"/>
        <v>0</v>
      </c>
      <c r="N337" s="242"/>
      <c r="O337" s="365" t="s">
        <v>970</v>
      </c>
      <c r="P337" s="365" t="s">
        <v>971</v>
      </c>
      <c r="Q337" s="244" t="s">
        <v>216</v>
      </c>
      <c r="R337" s="324" t="s">
        <v>972</v>
      </c>
      <c r="S337" s="217"/>
      <c r="T337" s="217"/>
      <c r="U337" s="217"/>
      <c r="V337" s="217"/>
      <c r="W337" s="217"/>
      <c r="X337" s="217"/>
      <c r="Y337" s="217"/>
      <c r="Z337" s="217"/>
      <c r="AA337" s="217"/>
      <c r="AB337" s="217"/>
      <c r="AC337" s="217"/>
      <c r="AD337" s="217"/>
      <c r="AE337" s="217"/>
      <c r="AF337" s="217"/>
      <c r="AG337" s="217"/>
      <c r="AH337" s="217"/>
      <c r="AI337" s="217"/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  <c r="AW337" s="217"/>
      <c r="AX337" s="217"/>
      <c r="AY337" s="217"/>
      <c r="AZ337" s="217"/>
      <c r="BA337" s="217"/>
      <c r="BB337" s="217"/>
      <c r="BC337" s="217"/>
      <c r="BD337" s="217"/>
      <c r="BE337" s="217"/>
      <c r="BF337" s="217"/>
      <c r="BG337" s="217"/>
      <c r="BH337" s="217"/>
      <c r="BI337" s="217"/>
      <c r="BJ337" s="217"/>
      <c r="BK337" s="217"/>
      <c r="BL337" s="217"/>
      <c r="BM337" s="217"/>
      <c r="BN337" s="217"/>
      <c r="BO337" s="217"/>
      <c r="BP337" s="217"/>
      <c r="BQ337" s="217"/>
      <c r="BR337" s="217"/>
      <c r="BS337" s="217"/>
      <c r="BT337" s="217"/>
      <c r="BU337" s="217"/>
      <c r="BV337" s="217"/>
      <c r="BW337" s="217"/>
      <c r="BX337" s="217"/>
      <c r="BY337" s="217"/>
      <c r="BZ337" s="217"/>
      <c r="CA337" s="217"/>
      <c r="CB337" s="217"/>
      <c r="CC337" s="217"/>
      <c r="CD337" s="217"/>
      <c r="CE337" s="217"/>
      <c r="CF337" s="217"/>
      <c r="CG337" s="217"/>
      <c r="CH337" s="217"/>
      <c r="CI337" s="217"/>
      <c r="CJ337" s="217"/>
      <c r="CK337" s="217"/>
      <c r="CL337" s="217"/>
      <c r="CM337" s="217"/>
      <c r="CN337" s="217"/>
      <c r="CO337" s="217"/>
      <c r="CP337" s="217"/>
      <c r="CQ337" s="217"/>
      <c r="CR337" s="217"/>
      <c r="CS337" s="217"/>
      <c r="CT337" s="217"/>
      <c r="CU337" s="217"/>
      <c r="CV337" s="217"/>
    </row>
    <row r="338" spans="1:100" s="108" customFormat="1" ht="18.75" customHeight="1" x14ac:dyDescent="0.2">
      <c r="A338" s="448">
        <v>8179</v>
      </c>
      <c r="B338" s="478" t="s">
        <v>102</v>
      </c>
      <c r="C338" s="246" t="s">
        <v>283</v>
      </c>
      <c r="D338" s="1110" t="s">
        <v>973</v>
      </c>
      <c r="E338" s="187">
        <f t="shared" si="67"/>
        <v>97154</v>
      </c>
      <c r="F338" s="270">
        <v>94830</v>
      </c>
      <c r="G338" s="762">
        <v>1200</v>
      </c>
      <c r="H338" s="762">
        <v>1124</v>
      </c>
      <c r="I338" s="928">
        <v>97154</v>
      </c>
      <c r="J338" s="189">
        <v>41400</v>
      </c>
      <c r="K338" s="189">
        <v>41400</v>
      </c>
      <c r="L338" s="190">
        <v>3040</v>
      </c>
      <c r="M338" s="248">
        <f t="shared" si="57"/>
        <v>7.3429951690821254</v>
      </c>
      <c r="N338" s="249"/>
      <c r="O338" s="250" t="s">
        <v>974</v>
      </c>
      <c r="P338" s="214" t="s">
        <v>975</v>
      </c>
      <c r="Q338" s="251"/>
      <c r="R338" s="494" t="s">
        <v>976</v>
      </c>
    </row>
    <row r="339" spans="1:100" s="108" customFormat="1" ht="18.75" customHeight="1" x14ac:dyDescent="0.2">
      <c r="A339" s="448">
        <v>8186</v>
      </c>
      <c r="B339" s="478" t="s">
        <v>102</v>
      </c>
      <c r="C339" s="246" t="s">
        <v>343</v>
      </c>
      <c r="D339" s="1110" t="s">
        <v>977</v>
      </c>
      <c r="E339" s="187">
        <f t="shared" si="67"/>
        <v>9150</v>
      </c>
      <c r="F339" s="270">
        <v>8198</v>
      </c>
      <c r="G339" s="762">
        <v>952</v>
      </c>
      <c r="H339" s="762">
        <v>0</v>
      </c>
      <c r="I339" s="928">
        <v>9150</v>
      </c>
      <c r="J339" s="189">
        <v>1000</v>
      </c>
      <c r="K339" s="189">
        <v>1000</v>
      </c>
      <c r="L339" s="190">
        <v>0</v>
      </c>
      <c r="M339" s="248">
        <f t="shared" si="57"/>
        <v>0</v>
      </c>
      <c r="N339" s="249" t="s">
        <v>628</v>
      </c>
      <c r="O339" s="250"/>
      <c r="P339" s="250" t="s">
        <v>978</v>
      </c>
      <c r="Q339" s="251" t="s">
        <v>90</v>
      </c>
      <c r="R339" s="494" t="s">
        <v>979</v>
      </c>
    </row>
    <row r="340" spans="1:100" s="109" customFormat="1" ht="18.75" customHeight="1" x14ac:dyDescent="0.2">
      <c r="A340" s="448">
        <v>8192</v>
      </c>
      <c r="B340" s="478" t="s">
        <v>282</v>
      </c>
      <c r="C340" s="246" t="s">
        <v>343</v>
      </c>
      <c r="D340" s="583" t="s">
        <v>980</v>
      </c>
      <c r="E340" s="187">
        <f t="shared" si="67"/>
        <v>30179</v>
      </c>
      <c r="F340" s="270">
        <v>29044</v>
      </c>
      <c r="G340" s="762">
        <v>835</v>
      </c>
      <c r="H340" s="762">
        <v>300</v>
      </c>
      <c r="I340" s="928">
        <v>30179</v>
      </c>
      <c r="J340" s="189">
        <v>29900</v>
      </c>
      <c r="K340" s="189">
        <v>29900</v>
      </c>
      <c r="L340" s="190">
        <v>4319</v>
      </c>
      <c r="M340" s="191">
        <f t="shared" si="57"/>
        <v>14.444816053511705</v>
      </c>
      <c r="N340" s="249"/>
      <c r="O340" s="250" t="s">
        <v>413</v>
      </c>
      <c r="P340" s="250" t="s">
        <v>981</v>
      </c>
      <c r="Q340" s="251"/>
      <c r="R340" s="216" t="s">
        <v>618</v>
      </c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</row>
    <row r="341" spans="1:100" s="109" customFormat="1" ht="30" customHeight="1" thickBot="1" x14ac:dyDescent="0.25">
      <c r="A341" s="1146">
        <v>8193</v>
      </c>
      <c r="B341" s="1147" t="s">
        <v>282</v>
      </c>
      <c r="C341" s="677" t="s">
        <v>343</v>
      </c>
      <c r="D341" s="1167" t="s">
        <v>982</v>
      </c>
      <c r="E341" s="679">
        <f t="shared" si="67"/>
        <v>5400</v>
      </c>
      <c r="F341" s="333">
        <v>5000</v>
      </c>
      <c r="G341" s="1168">
        <v>400</v>
      </c>
      <c r="H341" s="1168">
        <v>0</v>
      </c>
      <c r="I341" s="1169">
        <v>0</v>
      </c>
      <c r="J341" s="768">
        <v>500</v>
      </c>
      <c r="K341" s="768">
        <v>500</v>
      </c>
      <c r="L341" s="683">
        <v>0</v>
      </c>
      <c r="M341" s="1170">
        <f>(L341/K341)*100</f>
        <v>0</v>
      </c>
      <c r="N341" s="686"/>
      <c r="O341" s="687"/>
      <c r="P341" s="687"/>
      <c r="Q341" s="689"/>
      <c r="R341" s="722" t="s">
        <v>983</v>
      </c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</row>
    <row r="342" spans="1:100" s="826" customFormat="1" ht="33" customHeight="1" x14ac:dyDescent="0.2">
      <c r="A342" s="822">
        <v>8198</v>
      </c>
      <c r="B342" s="309" t="s">
        <v>102</v>
      </c>
      <c r="C342" s="221" t="s">
        <v>537</v>
      </c>
      <c r="D342" s="311" t="s">
        <v>984</v>
      </c>
      <c r="E342" s="522">
        <f t="shared" si="67"/>
        <v>80741</v>
      </c>
      <c r="F342" s="1164">
        <v>80000</v>
      </c>
      <c r="G342" s="1164">
        <f>296+445</f>
        <v>741</v>
      </c>
      <c r="H342" s="1164">
        <v>0</v>
      </c>
      <c r="I342" s="1165">
        <v>1584</v>
      </c>
      <c r="J342" s="569">
        <v>2152</v>
      </c>
      <c r="K342" s="569">
        <v>2152</v>
      </c>
      <c r="L342" s="824">
        <v>0</v>
      </c>
      <c r="M342" s="1166">
        <f>(L342/K342)*100</f>
        <v>0</v>
      </c>
      <c r="N342" s="229"/>
      <c r="O342" s="230"/>
      <c r="P342" s="230"/>
      <c r="Q342" s="231"/>
      <c r="R342" s="537" t="s">
        <v>985</v>
      </c>
      <c r="S342" s="825"/>
      <c r="T342" s="825"/>
      <c r="U342" s="825"/>
      <c r="V342" s="825"/>
      <c r="W342" s="825"/>
      <c r="X342" s="825"/>
      <c r="Y342" s="825"/>
      <c r="Z342" s="825"/>
      <c r="AA342" s="825"/>
      <c r="AB342" s="825"/>
      <c r="AC342" s="825"/>
      <c r="AD342" s="825"/>
      <c r="AE342" s="825"/>
      <c r="AF342" s="825"/>
      <c r="AG342" s="825"/>
      <c r="AH342" s="825"/>
      <c r="AI342" s="825"/>
      <c r="AJ342" s="825"/>
      <c r="AK342" s="825"/>
      <c r="AL342" s="825"/>
      <c r="AM342" s="825"/>
      <c r="AN342" s="825"/>
      <c r="AO342" s="825"/>
      <c r="AP342" s="825"/>
      <c r="AQ342" s="825"/>
      <c r="AR342" s="825"/>
      <c r="AS342" s="825"/>
      <c r="AT342" s="825"/>
      <c r="AU342" s="825"/>
      <c r="AV342" s="825"/>
      <c r="AW342" s="825"/>
      <c r="AX342" s="825"/>
      <c r="AY342" s="825"/>
      <c r="AZ342" s="825"/>
      <c r="BA342" s="825"/>
      <c r="BB342" s="825"/>
      <c r="BC342" s="825"/>
      <c r="BD342" s="825"/>
      <c r="BE342" s="825"/>
      <c r="BF342" s="825"/>
      <c r="BG342" s="825"/>
      <c r="BH342" s="825"/>
      <c r="BI342" s="825"/>
      <c r="BJ342" s="825"/>
      <c r="BK342" s="825"/>
      <c r="BL342" s="825"/>
      <c r="BM342" s="825"/>
      <c r="BN342" s="825"/>
      <c r="BO342" s="825"/>
      <c r="BP342" s="825"/>
      <c r="BQ342" s="825"/>
      <c r="BR342" s="825"/>
      <c r="BS342" s="825"/>
      <c r="BT342" s="825"/>
      <c r="BU342" s="825"/>
      <c r="BV342" s="825"/>
      <c r="BW342" s="825"/>
      <c r="BX342" s="825"/>
      <c r="BY342" s="825"/>
      <c r="BZ342" s="825"/>
      <c r="CA342" s="825"/>
      <c r="CB342" s="825"/>
      <c r="CC342" s="825"/>
      <c r="CD342" s="825"/>
      <c r="CE342" s="825"/>
      <c r="CF342" s="825"/>
      <c r="CG342" s="825"/>
      <c r="CH342" s="825"/>
      <c r="CI342" s="825"/>
      <c r="CJ342" s="825"/>
      <c r="CK342" s="825"/>
      <c r="CL342" s="825"/>
      <c r="CM342" s="825"/>
      <c r="CN342" s="825"/>
      <c r="CO342" s="825"/>
      <c r="CP342" s="825"/>
      <c r="CQ342" s="825"/>
      <c r="CR342" s="825"/>
      <c r="CS342" s="825"/>
      <c r="CT342" s="825"/>
      <c r="CU342" s="825"/>
      <c r="CV342" s="825"/>
    </row>
    <row r="343" spans="1:100" s="355" customFormat="1" ht="19.5" customHeight="1" x14ac:dyDescent="0.2">
      <c r="A343" s="560">
        <v>8206</v>
      </c>
      <c r="B343" s="561" t="s">
        <v>102</v>
      </c>
      <c r="C343" s="165" t="s">
        <v>343</v>
      </c>
      <c r="D343" s="930" t="s">
        <v>986</v>
      </c>
      <c r="E343" s="167">
        <f t="shared" si="67"/>
        <v>1900</v>
      </c>
      <c r="F343" s="169">
        <v>1500</v>
      </c>
      <c r="G343" s="169">
        <v>400</v>
      </c>
      <c r="H343" s="169">
        <v>0</v>
      </c>
      <c r="I343" s="170">
        <v>0</v>
      </c>
      <c r="J343" s="189">
        <v>500</v>
      </c>
      <c r="K343" s="189">
        <v>500</v>
      </c>
      <c r="L343" s="173">
        <v>0</v>
      </c>
      <c r="M343" s="297">
        <f>(L343/K343)*100</f>
        <v>0</v>
      </c>
      <c r="N343" s="175"/>
      <c r="O343" s="176"/>
      <c r="P343" s="176"/>
      <c r="Q343" s="177"/>
      <c r="R343" s="404" t="s">
        <v>987</v>
      </c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</row>
    <row r="344" spans="1:100" s="355" customFormat="1" ht="19.5" customHeight="1" x14ac:dyDescent="0.2">
      <c r="A344" s="560">
        <v>8221</v>
      </c>
      <c r="B344" s="561" t="s">
        <v>875</v>
      </c>
      <c r="C344" s="165" t="s">
        <v>343</v>
      </c>
      <c r="D344" s="931" t="s">
        <v>988</v>
      </c>
      <c r="E344" s="167">
        <f t="shared" si="67"/>
        <v>2500</v>
      </c>
      <c r="F344" s="169">
        <v>2500</v>
      </c>
      <c r="G344" s="169">
        <v>0</v>
      </c>
      <c r="H344" s="169">
        <v>0</v>
      </c>
      <c r="I344" s="170">
        <v>0</v>
      </c>
      <c r="J344" s="188">
        <v>650</v>
      </c>
      <c r="K344" s="188">
        <v>650</v>
      </c>
      <c r="L344" s="173">
        <v>0</v>
      </c>
      <c r="M344" s="297">
        <f t="shared" ref="M344:M349" si="68">(L344/K344)*100</f>
        <v>0</v>
      </c>
      <c r="N344" s="175"/>
      <c r="O344" s="176"/>
      <c r="P344" s="176"/>
      <c r="Q344" s="177"/>
      <c r="R344" s="178" t="s">
        <v>989</v>
      </c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  <c r="BK344" s="108"/>
      <c r="BL344" s="108"/>
      <c r="BM344" s="108"/>
      <c r="BN344" s="108"/>
      <c r="BO344" s="108"/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</row>
    <row r="345" spans="1:100" s="361" customFormat="1" ht="40.5" customHeight="1" x14ac:dyDescent="0.2">
      <c r="A345" s="357">
        <v>8244</v>
      </c>
      <c r="B345" s="300" t="s">
        <v>102</v>
      </c>
      <c r="C345" s="254" t="s">
        <v>187</v>
      </c>
      <c r="D345" s="581" t="s">
        <v>990</v>
      </c>
      <c r="E345" s="320">
        <f t="shared" si="67"/>
        <v>1020000</v>
      </c>
      <c r="F345" s="208">
        <v>1000000</v>
      </c>
      <c r="G345" s="208">
        <v>20000</v>
      </c>
      <c r="H345" s="208">
        <v>0</v>
      </c>
      <c r="I345" s="210">
        <v>0</v>
      </c>
      <c r="J345" s="189">
        <v>500</v>
      </c>
      <c r="K345" s="189">
        <v>500</v>
      </c>
      <c r="L345" s="360">
        <v>0</v>
      </c>
      <c r="M345" s="314">
        <f t="shared" si="68"/>
        <v>0</v>
      </c>
      <c r="N345" s="213"/>
      <c r="O345" s="214"/>
      <c r="P345" s="214"/>
      <c r="Q345" s="215"/>
      <c r="R345" s="216" t="s">
        <v>991</v>
      </c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</row>
    <row r="346" spans="1:100" s="340" customFormat="1" ht="22.5" customHeight="1" thickBot="1" x14ac:dyDescent="0.25">
      <c r="A346" s="723">
        <v>8245</v>
      </c>
      <c r="B346" s="724" t="s">
        <v>102</v>
      </c>
      <c r="C346" s="413" t="s">
        <v>187</v>
      </c>
      <c r="D346" s="932" t="s">
        <v>992</v>
      </c>
      <c r="E346" s="320">
        <f t="shared" si="67"/>
        <v>0</v>
      </c>
      <c r="F346" s="736">
        <v>0</v>
      </c>
      <c r="G346" s="736">
        <v>0</v>
      </c>
      <c r="H346" s="736">
        <v>0</v>
      </c>
      <c r="I346" s="737">
        <v>0</v>
      </c>
      <c r="J346" s="768">
        <v>500</v>
      </c>
      <c r="K346" s="768">
        <v>0</v>
      </c>
      <c r="L346" s="415">
        <v>0</v>
      </c>
      <c r="M346" s="933" t="s">
        <v>38</v>
      </c>
      <c r="N346" s="335"/>
      <c r="O346" s="688"/>
      <c r="P346" s="688"/>
      <c r="Q346" s="338"/>
      <c r="R346" s="722" t="s">
        <v>993</v>
      </c>
      <c r="S346" s="217"/>
      <c r="T346" s="217"/>
      <c r="U346" s="217"/>
      <c r="V346" s="217"/>
      <c r="W346" s="217"/>
      <c r="X346" s="217"/>
      <c r="Y346" s="217"/>
      <c r="Z346" s="217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217"/>
      <c r="BR346" s="217"/>
      <c r="BS346" s="217"/>
      <c r="BT346" s="217"/>
      <c r="BU346" s="217"/>
      <c r="BV346" s="217"/>
      <c r="BW346" s="217"/>
      <c r="BX346" s="217"/>
      <c r="BY346" s="217"/>
      <c r="BZ346" s="217"/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7"/>
      <c r="CM346" s="217"/>
      <c r="CN346" s="217"/>
      <c r="CO346" s="217"/>
      <c r="CP346" s="217"/>
      <c r="CQ346" s="217"/>
      <c r="CR346" s="217"/>
      <c r="CS346" s="217"/>
      <c r="CT346" s="217"/>
      <c r="CU346" s="217"/>
      <c r="CV346" s="217"/>
    </row>
    <row r="347" spans="1:100" ht="19.5" customHeight="1" thickBot="1" x14ac:dyDescent="0.25">
      <c r="A347" s="1180" t="s">
        <v>52</v>
      </c>
      <c r="B347" s="1181"/>
      <c r="C347" s="1181"/>
      <c r="D347" s="1182"/>
      <c r="E347" s="790">
        <f>SUM(E348:E348)</f>
        <v>260000</v>
      </c>
      <c r="F347" s="790">
        <f>SUM(F348:F348)</f>
        <v>250000</v>
      </c>
      <c r="G347" s="790">
        <f t="shared" ref="G347:L347" si="69">SUM(G348:G348)</f>
        <v>10000</v>
      </c>
      <c r="H347" s="790">
        <f t="shared" si="69"/>
        <v>0</v>
      </c>
      <c r="I347" s="791">
        <f t="shared" si="69"/>
        <v>335</v>
      </c>
      <c r="J347" s="790">
        <f t="shared" si="69"/>
        <v>0</v>
      </c>
      <c r="K347" s="790">
        <f t="shared" si="69"/>
        <v>500</v>
      </c>
      <c r="L347" s="790">
        <f t="shared" si="69"/>
        <v>335</v>
      </c>
      <c r="M347" s="159">
        <f t="shared" si="68"/>
        <v>67</v>
      </c>
      <c r="N347" s="622"/>
      <c r="O347" s="816"/>
      <c r="P347" s="816"/>
      <c r="Q347" s="817"/>
      <c r="R347" s="916"/>
    </row>
    <row r="348" spans="1:100" s="340" customFormat="1" ht="22.5" customHeight="1" thickBot="1" x14ac:dyDescent="0.25">
      <c r="A348" s="723">
        <v>8245</v>
      </c>
      <c r="B348" s="724" t="s">
        <v>102</v>
      </c>
      <c r="C348" s="413" t="s">
        <v>187</v>
      </c>
      <c r="D348" s="932" t="s">
        <v>992</v>
      </c>
      <c r="E348" s="329">
        <f t="shared" ref="E348" si="70">SUM(F348:H348)</f>
        <v>260000</v>
      </c>
      <c r="F348" s="736">
        <v>250000</v>
      </c>
      <c r="G348" s="736">
        <v>10000</v>
      </c>
      <c r="H348" s="736"/>
      <c r="I348" s="737">
        <v>335</v>
      </c>
      <c r="J348" s="768">
        <v>0</v>
      </c>
      <c r="K348" s="768">
        <v>500</v>
      </c>
      <c r="L348" s="415">
        <v>335</v>
      </c>
      <c r="M348" s="334">
        <f t="shared" si="68"/>
        <v>67</v>
      </c>
      <c r="N348" s="335" t="s">
        <v>100</v>
      </c>
      <c r="O348" s="688" t="s">
        <v>182</v>
      </c>
      <c r="P348" s="688" t="s">
        <v>994</v>
      </c>
      <c r="Q348" s="338" t="s">
        <v>551</v>
      </c>
      <c r="R348" s="722" t="s">
        <v>995</v>
      </c>
      <c r="S348" s="217"/>
      <c r="T348" s="217"/>
      <c r="U348" s="217"/>
      <c r="V348" s="217"/>
      <c r="W348" s="217"/>
      <c r="X348" s="217"/>
      <c r="Y348" s="217"/>
      <c r="Z348" s="217"/>
      <c r="AA348" s="217"/>
      <c r="AB348" s="217"/>
      <c r="AC348" s="217"/>
      <c r="AD348" s="217"/>
      <c r="AE348" s="217"/>
      <c r="AF348" s="217"/>
      <c r="AG348" s="217"/>
      <c r="AH348" s="217"/>
      <c r="AI348" s="217"/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AZ348" s="217"/>
      <c r="BA348" s="217"/>
      <c r="BB348" s="217"/>
      <c r="BC348" s="217"/>
      <c r="BD348" s="217"/>
      <c r="BE348" s="217"/>
      <c r="BF348" s="217"/>
      <c r="BG348" s="217"/>
      <c r="BH348" s="217"/>
      <c r="BI348" s="217"/>
      <c r="BJ348" s="217"/>
      <c r="BK348" s="217"/>
      <c r="BL348" s="217"/>
      <c r="BM348" s="217"/>
      <c r="BN348" s="217"/>
      <c r="BO348" s="217"/>
      <c r="BP348" s="217"/>
      <c r="BQ348" s="217"/>
      <c r="BR348" s="217"/>
      <c r="BS348" s="217"/>
      <c r="BT348" s="217"/>
      <c r="BU348" s="217"/>
      <c r="BV348" s="217"/>
      <c r="BW348" s="217"/>
      <c r="BX348" s="217"/>
      <c r="BY348" s="217"/>
      <c r="BZ348" s="217"/>
      <c r="CA348" s="217"/>
      <c r="CB348" s="217"/>
      <c r="CC348" s="217"/>
      <c r="CD348" s="217"/>
      <c r="CE348" s="217"/>
      <c r="CF348" s="217"/>
      <c r="CG348" s="217"/>
      <c r="CH348" s="217"/>
      <c r="CI348" s="217"/>
      <c r="CJ348" s="217"/>
      <c r="CK348" s="217"/>
      <c r="CL348" s="217"/>
      <c r="CM348" s="217"/>
      <c r="CN348" s="217"/>
      <c r="CO348" s="217"/>
      <c r="CP348" s="217"/>
      <c r="CQ348" s="217"/>
      <c r="CR348" s="217"/>
      <c r="CS348" s="217"/>
      <c r="CT348" s="217"/>
      <c r="CU348" s="217"/>
      <c r="CV348" s="217"/>
    </row>
    <row r="349" spans="1:100" ht="19.5" customHeight="1" thickBot="1" x14ac:dyDescent="0.25">
      <c r="A349" s="1183" t="s">
        <v>53</v>
      </c>
      <c r="B349" s="1184"/>
      <c r="C349" s="1184"/>
      <c r="D349" s="1185"/>
      <c r="E349" s="869">
        <f t="shared" ref="E349:L349" si="71">SUM(E350:E351)</f>
        <v>35098</v>
      </c>
      <c r="F349" s="869">
        <f t="shared" si="71"/>
        <v>0</v>
      </c>
      <c r="G349" s="869">
        <f t="shared" si="71"/>
        <v>0</v>
      </c>
      <c r="H349" s="867">
        <f t="shared" si="71"/>
        <v>0</v>
      </c>
      <c r="I349" s="868">
        <f t="shared" si="71"/>
        <v>0</v>
      </c>
      <c r="J349" s="869">
        <f t="shared" si="71"/>
        <v>37992</v>
      </c>
      <c r="K349" s="867">
        <f t="shared" si="71"/>
        <v>35098</v>
      </c>
      <c r="L349" s="869">
        <f t="shared" si="71"/>
        <v>0</v>
      </c>
      <c r="M349" s="345">
        <f t="shared" si="68"/>
        <v>0</v>
      </c>
      <c r="N349" s="883"/>
      <c r="O349" s="884"/>
      <c r="P349" s="884"/>
      <c r="Q349" s="872"/>
      <c r="R349" s="934"/>
    </row>
    <row r="350" spans="1:100" ht="22.5" customHeight="1" x14ac:dyDescent="0.2">
      <c r="A350" s="935">
        <v>8064</v>
      </c>
      <c r="B350" s="936"/>
      <c r="C350" s="937"/>
      <c r="D350" s="938" t="s">
        <v>996</v>
      </c>
      <c r="E350" s="426">
        <v>17698</v>
      </c>
      <c r="F350" s="939">
        <v>0</v>
      </c>
      <c r="G350" s="939">
        <v>0</v>
      </c>
      <c r="H350" s="939">
        <v>0</v>
      </c>
      <c r="I350" s="940">
        <v>0</v>
      </c>
      <c r="J350" s="941">
        <v>17992</v>
      </c>
      <c r="K350" s="426">
        <v>17698</v>
      </c>
      <c r="L350" s="941">
        <v>0</v>
      </c>
      <c r="M350" s="212">
        <f>(L350/K350)*100</f>
        <v>0</v>
      </c>
      <c r="N350" s="942"/>
      <c r="O350" s="943"/>
      <c r="P350" s="943"/>
      <c r="Q350" s="944"/>
      <c r="R350" s="945"/>
    </row>
    <row r="351" spans="1:100" s="702" customFormat="1" ht="22.5" customHeight="1" thickBot="1" x14ac:dyDescent="0.25">
      <c r="A351" s="946" t="s">
        <v>852</v>
      </c>
      <c r="B351" s="947"/>
      <c r="C351" s="948"/>
      <c r="D351" s="949" t="s">
        <v>997</v>
      </c>
      <c r="E351" s="333">
        <v>17400</v>
      </c>
      <c r="F351" s="950">
        <v>0</v>
      </c>
      <c r="G351" s="951">
        <v>0</v>
      </c>
      <c r="H351" s="951">
        <v>0</v>
      </c>
      <c r="I351" s="952">
        <v>0</v>
      </c>
      <c r="J351" s="950">
        <v>20000</v>
      </c>
      <c r="K351" s="333">
        <v>17400</v>
      </c>
      <c r="L351" s="950">
        <v>0</v>
      </c>
      <c r="M351" s="953">
        <f>(L351/K351)*100</f>
        <v>0</v>
      </c>
      <c r="N351" s="954"/>
      <c r="O351" s="955"/>
      <c r="P351" s="955"/>
      <c r="Q351" s="956"/>
      <c r="R351" s="957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E351" s="108"/>
      <c r="BF351" s="108"/>
      <c r="BG351" s="108"/>
      <c r="BH351" s="108"/>
      <c r="BI351" s="108"/>
      <c r="BJ351" s="108"/>
      <c r="BK351" s="108"/>
      <c r="BL351" s="691"/>
      <c r="BM351" s="691"/>
      <c r="BN351" s="691"/>
      <c r="BO351" s="691"/>
      <c r="BP351" s="691"/>
      <c r="BQ351" s="691"/>
      <c r="BR351" s="691"/>
      <c r="BS351" s="691"/>
      <c r="BT351" s="691"/>
      <c r="BU351" s="691"/>
      <c r="BV351" s="691"/>
      <c r="BW351" s="691"/>
      <c r="BX351" s="691"/>
      <c r="BY351" s="691"/>
      <c r="BZ351" s="691"/>
      <c r="CA351" s="691"/>
      <c r="CB351" s="691"/>
      <c r="CC351" s="691"/>
      <c r="CD351" s="691"/>
      <c r="CE351" s="691"/>
      <c r="CF351" s="691"/>
      <c r="CG351" s="691"/>
      <c r="CH351" s="691"/>
      <c r="CI351" s="691"/>
      <c r="CJ351" s="691"/>
      <c r="CK351" s="691"/>
      <c r="CL351" s="691"/>
      <c r="CM351" s="691"/>
      <c r="CN351" s="691"/>
      <c r="CO351" s="691"/>
      <c r="CP351" s="691"/>
      <c r="CQ351" s="691"/>
      <c r="CR351" s="691"/>
      <c r="CS351" s="691"/>
      <c r="CT351" s="691"/>
      <c r="CU351" s="691"/>
      <c r="CV351" s="691"/>
    </row>
    <row r="352" spans="1:100" x14ac:dyDescent="0.2">
      <c r="A352" s="958"/>
      <c r="B352" s="959"/>
      <c r="C352" s="960"/>
      <c r="D352" s="960"/>
      <c r="E352" s="961"/>
      <c r="F352" s="961"/>
      <c r="G352" s="961"/>
      <c r="H352" s="961"/>
      <c r="I352" s="961"/>
      <c r="J352" s="961"/>
      <c r="K352" s="961"/>
      <c r="L352" s="961"/>
      <c r="M352" s="960"/>
      <c r="N352" s="962"/>
      <c r="O352" s="962"/>
      <c r="P352" s="962"/>
      <c r="Q352" s="962"/>
      <c r="R352" s="963"/>
    </row>
    <row r="353" spans="1:100" s="966" customFormat="1" x14ac:dyDescent="0.2">
      <c r="A353" s="110"/>
      <c r="B353" s="964"/>
      <c r="C353" s="110"/>
      <c r="D353" s="110"/>
      <c r="E353" s="965"/>
      <c r="F353" s="965"/>
      <c r="G353" s="965"/>
      <c r="H353" s="965"/>
      <c r="I353" s="965"/>
      <c r="J353" s="965"/>
      <c r="K353" s="965"/>
      <c r="L353" s="965"/>
      <c r="M353" s="110"/>
      <c r="R353" s="166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967"/>
      <c r="AZ353" s="967"/>
      <c r="BA353" s="967"/>
      <c r="BB353" s="967"/>
      <c r="BC353" s="967"/>
      <c r="BD353" s="967"/>
      <c r="BE353" s="967"/>
      <c r="BF353" s="967"/>
      <c r="BG353" s="967"/>
      <c r="BH353" s="967"/>
      <c r="BI353" s="967"/>
      <c r="BJ353" s="967"/>
      <c r="BK353" s="967"/>
      <c r="BL353" s="1173"/>
      <c r="BM353" s="1173"/>
      <c r="BN353" s="1173"/>
      <c r="BO353" s="1173"/>
      <c r="BP353" s="1173"/>
      <c r="BQ353" s="1173"/>
      <c r="BR353" s="1173"/>
      <c r="BS353" s="1173"/>
      <c r="BT353" s="1173"/>
      <c r="BU353" s="1173"/>
      <c r="BV353" s="1173"/>
      <c r="BW353" s="1173"/>
      <c r="BX353" s="1173"/>
      <c r="BY353" s="1173"/>
      <c r="BZ353" s="1173"/>
      <c r="CA353" s="1173"/>
      <c r="CB353" s="1173"/>
      <c r="CC353" s="1173"/>
      <c r="CD353" s="1173"/>
      <c r="CE353" s="1173"/>
      <c r="CF353" s="1173"/>
      <c r="CG353" s="1173"/>
      <c r="CH353" s="1173"/>
      <c r="CI353" s="1173"/>
      <c r="CJ353" s="1173"/>
      <c r="CK353" s="1173"/>
      <c r="CL353" s="1173"/>
      <c r="CM353" s="1173"/>
      <c r="CN353" s="1173"/>
      <c r="CO353" s="1173"/>
      <c r="CP353" s="1173"/>
      <c r="CQ353" s="1173"/>
      <c r="CR353" s="1173"/>
      <c r="CS353" s="1173"/>
      <c r="CT353" s="1173"/>
      <c r="CU353" s="1173"/>
      <c r="CV353" s="1173"/>
    </row>
    <row r="354" spans="1:100" x14ac:dyDescent="0.2">
      <c r="E354" s="965"/>
      <c r="F354" s="965"/>
      <c r="G354" s="965"/>
      <c r="H354" s="965"/>
      <c r="I354" s="965"/>
      <c r="J354" s="965"/>
      <c r="K354" s="965"/>
      <c r="L354" s="965"/>
    </row>
    <row r="355" spans="1:100" x14ac:dyDescent="0.2">
      <c r="E355" s="965"/>
      <c r="F355" s="965"/>
      <c r="G355" s="965"/>
      <c r="H355" s="965"/>
      <c r="I355" s="965"/>
      <c r="J355" s="965"/>
      <c r="K355" s="965"/>
    </row>
    <row r="356" spans="1:100" x14ac:dyDescent="0.2">
      <c r="E356" s="965"/>
      <c r="F356" s="965"/>
      <c r="G356" s="965"/>
      <c r="H356" s="965"/>
      <c r="I356" s="965"/>
      <c r="J356" s="965"/>
      <c r="K356" s="965"/>
    </row>
    <row r="357" spans="1:100" x14ac:dyDescent="0.2">
      <c r="E357" s="965"/>
      <c r="F357" s="965"/>
      <c r="G357" s="965"/>
      <c r="H357" s="965"/>
      <c r="I357" s="965"/>
      <c r="J357" s="965"/>
      <c r="K357" s="965"/>
    </row>
    <row r="358" spans="1:100" x14ac:dyDescent="0.2">
      <c r="E358" s="965"/>
      <c r="F358" s="965"/>
      <c r="G358" s="965"/>
      <c r="H358" s="965"/>
      <c r="I358" s="965"/>
      <c r="J358" s="965"/>
      <c r="K358" s="965"/>
    </row>
    <row r="359" spans="1:100" x14ac:dyDescent="0.2">
      <c r="E359" s="965"/>
      <c r="F359" s="965"/>
      <c r="G359" s="965"/>
      <c r="H359" s="965"/>
      <c r="I359" s="965"/>
      <c r="J359" s="965"/>
      <c r="K359" s="965"/>
    </row>
    <row r="360" spans="1:100" x14ac:dyDescent="0.2">
      <c r="E360" s="965"/>
      <c r="F360" s="965"/>
      <c r="G360" s="965"/>
      <c r="H360" s="965"/>
      <c r="I360" s="965"/>
      <c r="J360" s="965"/>
      <c r="K360" s="965"/>
    </row>
    <row r="361" spans="1:100" x14ac:dyDescent="0.2">
      <c r="E361" s="965"/>
      <c r="F361" s="965"/>
      <c r="G361" s="965"/>
      <c r="H361" s="965"/>
      <c r="I361" s="965"/>
      <c r="J361" s="965"/>
      <c r="K361" s="965"/>
    </row>
    <row r="362" spans="1:100" x14ac:dyDescent="0.2">
      <c r="E362" s="965"/>
      <c r="F362" s="965"/>
      <c r="G362" s="965"/>
      <c r="H362" s="965"/>
      <c r="I362" s="965"/>
      <c r="J362" s="965"/>
      <c r="K362" s="965"/>
    </row>
    <row r="363" spans="1:100" x14ac:dyDescent="0.2">
      <c r="E363" s="965"/>
      <c r="F363" s="965"/>
      <c r="G363" s="965"/>
      <c r="H363" s="965"/>
      <c r="I363" s="965"/>
      <c r="J363" s="965"/>
      <c r="K363" s="965"/>
    </row>
    <row r="364" spans="1:100" x14ac:dyDescent="0.2">
      <c r="E364" s="965"/>
      <c r="F364" s="965"/>
      <c r="G364" s="965"/>
      <c r="H364" s="965"/>
      <c r="I364" s="965"/>
      <c r="J364" s="965"/>
      <c r="K364" s="965"/>
    </row>
    <row r="365" spans="1:100" x14ac:dyDescent="0.2">
      <c r="E365" s="965"/>
      <c r="F365" s="965"/>
      <c r="G365" s="965"/>
      <c r="H365" s="965"/>
      <c r="I365" s="965"/>
      <c r="J365" s="965"/>
      <c r="K365" s="965"/>
    </row>
    <row r="366" spans="1:100" x14ac:dyDescent="0.2">
      <c r="E366" s="965"/>
      <c r="F366" s="965"/>
      <c r="G366" s="965"/>
      <c r="H366" s="965"/>
      <c r="I366" s="965"/>
      <c r="J366" s="965"/>
      <c r="K366" s="965"/>
    </row>
    <row r="367" spans="1:100" x14ac:dyDescent="0.2">
      <c r="E367" s="965"/>
      <c r="F367" s="965"/>
      <c r="G367" s="965"/>
      <c r="H367" s="965"/>
      <c r="I367" s="965"/>
      <c r="J367" s="965"/>
      <c r="K367" s="965"/>
    </row>
    <row r="368" spans="1:100" x14ac:dyDescent="0.2">
      <c r="E368" s="965"/>
      <c r="F368" s="965"/>
      <c r="G368" s="965"/>
      <c r="H368" s="965"/>
      <c r="I368" s="965"/>
      <c r="J368" s="965"/>
      <c r="K368" s="965"/>
    </row>
    <row r="369" spans="5:11" x14ac:dyDescent="0.2">
      <c r="E369" s="965"/>
      <c r="F369" s="965"/>
      <c r="G369" s="965"/>
      <c r="H369" s="965"/>
      <c r="I369" s="965"/>
      <c r="J369" s="965"/>
      <c r="K369" s="965"/>
    </row>
    <row r="370" spans="5:11" x14ac:dyDescent="0.2">
      <c r="E370" s="965"/>
      <c r="F370" s="965"/>
      <c r="G370" s="965"/>
      <c r="H370" s="965"/>
      <c r="I370" s="965"/>
      <c r="J370" s="965"/>
      <c r="K370" s="965"/>
    </row>
    <row r="371" spans="5:11" x14ac:dyDescent="0.2">
      <c r="E371" s="965"/>
      <c r="F371" s="965"/>
      <c r="G371" s="965"/>
      <c r="H371" s="965"/>
      <c r="I371" s="965"/>
      <c r="J371" s="965"/>
      <c r="K371" s="965"/>
    </row>
    <row r="372" spans="5:11" x14ac:dyDescent="0.2">
      <c r="E372" s="965"/>
      <c r="F372" s="965"/>
      <c r="G372" s="965"/>
      <c r="H372" s="965"/>
      <c r="I372" s="965"/>
      <c r="J372" s="965"/>
      <c r="K372" s="965"/>
    </row>
    <row r="373" spans="5:11" x14ac:dyDescent="0.2">
      <c r="E373" s="965"/>
      <c r="F373" s="965"/>
      <c r="G373" s="965"/>
      <c r="H373" s="965"/>
      <c r="I373" s="965"/>
      <c r="J373" s="965"/>
      <c r="K373" s="965"/>
    </row>
    <row r="374" spans="5:11" x14ac:dyDescent="0.2">
      <c r="E374" s="965"/>
      <c r="F374" s="965"/>
      <c r="G374" s="965"/>
      <c r="H374" s="965"/>
      <c r="I374" s="965"/>
      <c r="J374" s="965"/>
      <c r="K374" s="965"/>
    </row>
    <row r="375" spans="5:11" x14ac:dyDescent="0.2">
      <c r="E375" s="965"/>
      <c r="F375" s="965"/>
      <c r="G375" s="965"/>
      <c r="H375" s="965"/>
      <c r="I375" s="965"/>
      <c r="J375" s="965"/>
      <c r="K375" s="965"/>
    </row>
    <row r="376" spans="5:11" x14ac:dyDescent="0.2">
      <c r="E376" s="965"/>
      <c r="F376" s="965"/>
      <c r="G376" s="965"/>
      <c r="H376" s="965"/>
      <c r="I376" s="965"/>
      <c r="J376" s="965"/>
      <c r="K376" s="965"/>
    </row>
    <row r="377" spans="5:11" x14ac:dyDescent="0.2">
      <c r="E377" s="965"/>
      <c r="F377" s="965"/>
      <c r="G377" s="965"/>
      <c r="H377" s="965"/>
      <c r="I377" s="965"/>
      <c r="J377" s="965"/>
      <c r="K377" s="965"/>
    </row>
    <row r="378" spans="5:11" x14ac:dyDescent="0.2">
      <c r="E378" s="965"/>
      <c r="F378" s="965"/>
      <c r="G378" s="965"/>
      <c r="H378" s="965"/>
      <c r="I378" s="965"/>
      <c r="J378" s="965"/>
      <c r="K378" s="965"/>
    </row>
    <row r="379" spans="5:11" x14ac:dyDescent="0.2">
      <c r="E379" s="965"/>
      <c r="F379" s="965"/>
      <c r="G379" s="965"/>
      <c r="H379" s="965"/>
      <c r="I379" s="965"/>
      <c r="J379" s="965"/>
      <c r="K379" s="965"/>
    </row>
    <row r="380" spans="5:11" x14ac:dyDescent="0.2">
      <c r="E380" s="965"/>
      <c r="F380" s="965"/>
      <c r="G380" s="965"/>
      <c r="H380" s="965"/>
      <c r="I380" s="965"/>
      <c r="J380" s="965"/>
      <c r="K380" s="965"/>
    </row>
    <row r="381" spans="5:11" x14ac:dyDescent="0.2">
      <c r="E381" s="965"/>
      <c r="F381" s="965"/>
      <c r="G381" s="965"/>
      <c r="H381" s="965"/>
      <c r="I381" s="965"/>
      <c r="J381" s="965"/>
      <c r="K381" s="965"/>
    </row>
    <row r="382" spans="5:11" x14ac:dyDescent="0.2">
      <c r="E382" s="965"/>
      <c r="F382" s="965"/>
      <c r="G382" s="965"/>
      <c r="H382" s="965"/>
      <c r="I382" s="965"/>
      <c r="J382" s="965"/>
      <c r="K382" s="965"/>
    </row>
    <row r="383" spans="5:11" x14ac:dyDescent="0.2">
      <c r="E383" s="965"/>
      <c r="F383" s="965"/>
      <c r="G383" s="965"/>
      <c r="H383" s="965"/>
      <c r="I383" s="965"/>
      <c r="J383" s="965"/>
      <c r="K383" s="965"/>
    </row>
    <row r="384" spans="5:11" x14ac:dyDescent="0.2">
      <c r="E384" s="965"/>
      <c r="F384" s="965"/>
      <c r="G384" s="965"/>
      <c r="H384" s="965"/>
      <c r="I384" s="965"/>
      <c r="J384" s="965"/>
      <c r="K384" s="965"/>
    </row>
    <row r="385" spans="5:11" x14ac:dyDescent="0.2">
      <c r="E385" s="965"/>
      <c r="F385" s="965"/>
      <c r="G385" s="965"/>
      <c r="H385" s="965"/>
      <c r="I385" s="965"/>
      <c r="J385" s="965"/>
      <c r="K385" s="965"/>
    </row>
    <row r="386" spans="5:11" x14ac:dyDescent="0.2">
      <c r="E386" s="965"/>
      <c r="F386" s="965"/>
      <c r="G386" s="965"/>
      <c r="H386" s="965"/>
      <c r="I386" s="965"/>
      <c r="J386" s="965"/>
      <c r="K386" s="965"/>
    </row>
    <row r="387" spans="5:11" x14ac:dyDescent="0.2">
      <c r="E387" s="965"/>
      <c r="F387" s="965"/>
      <c r="G387" s="965"/>
      <c r="H387" s="965"/>
      <c r="I387" s="965"/>
      <c r="J387" s="965"/>
      <c r="K387" s="965"/>
    </row>
    <row r="388" spans="5:11" x14ac:dyDescent="0.2">
      <c r="E388" s="965"/>
      <c r="F388" s="965"/>
      <c r="G388" s="965"/>
      <c r="H388" s="965"/>
      <c r="I388" s="965"/>
      <c r="J388" s="965"/>
      <c r="K388" s="965"/>
    </row>
    <row r="389" spans="5:11" x14ac:dyDescent="0.2">
      <c r="E389" s="965"/>
      <c r="F389" s="965"/>
      <c r="G389" s="965"/>
      <c r="H389" s="965"/>
      <c r="I389" s="965"/>
      <c r="J389" s="965"/>
      <c r="K389" s="965"/>
    </row>
    <row r="390" spans="5:11" x14ac:dyDescent="0.2">
      <c r="E390" s="965"/>
      <c r="F390" s="965"/>
      <c r="G390" s="965"/>
      <c r="H390" s="965"/>
      <c r="I390" s="965"/>
      <c r="J390" s="965"/>
      <c r="K390" s="965"/>
    </row>
    <row r="391" spans="5:11" x14ac:dyDescent="0.2">
      <c r="E391" s="965"/>
      <c r="F391" s="965"/>
      <c r="G391" s="965"/>
      <c r="H391" s="965"/>
      <c r="I391" s="965"/>
      <c r="J391" s="965"/>
      <c r="K391" s="965"/>
    </row>
    <row r="392" spans="5:11" x14ac:dyDescent="0.2">
      <c r="E392" s="965"/>
      <c r="F392" s="965"/>
      <c r="G392" s="965"/>
      <c r="H392" s="965"/>
      <c r="I392" s="965"/>
      <c r="J392" s="965"/>
      <c r="K392" s="965"/>
    </row>
    <row r="393" spans="5:11" x14ac:dyDescent="0.2">
      <c r="E393" s="965"/>
      <c r="F393" s="965"/>
      <c r="G393" s="965"/>
      <c r="H393" s="965"/>
      <c r="I393" s="965"/>
      <c r="J393" s="965"/>
      <c r="K393" s="965"/>
    </row>
    <row r="394" spans="5:11" x14ac:dyDescent="0.2">
      <c r="E394" s="965"/>
      <c r="F394" s="965"/>
      <c r="G394" s="965"/>
      <c r="H394" s="965"/>
      <c r="I394" s="965"/>
      <c r="J394" s="965"/>
      <c r="K394" s="965"/>
    </row>
    <row r="395" spans="5:11" x14ac:dyDescent="0.2">
      <c r="E395" s="965"/>
      <c r="F395" s="965"/>
      <c r="G395" s="965"/>
      <c r="H395" s="965"/>
      <c r="I395" s="965"/>
      <c r="J395" s="965"/>
      <c r="K395" s="965"/>
    </row>
    <row r="396" spans="5:11" x14ac:dyDescent="0.2">
      <c r="E396" s="965"/>
      <c r="F396" s="965"/>
      <c r="G396" s="965"/>
      <c r="H396" s="965"/>
      <c r="I396" s="965"/>
      <c r="J396" s="965"/>
      <c r="K396" s="965"/>
    </row>
    <row r="397" spans="5:11" x14ac:dyDescent="0.2">
      <c r="E397" s="965"/>
      <c r="F397" s="965"/>
      <c r="G397" s="965"/>
      <c r="H397" s="965"/>
      <c r="I397" s="965"/>
      <c r="J397" s="965"/>
      <c r="K397" s="965"/>
    </row>
    <row r="398" spans="5:11" x14ac:dyDescent="0.2">
      <c r="E398" s="965"/>
      <c r="F398" s="965"/>
      <c r="G398" s="965"/>
      <c r="H398" s="965"/>
      <c r="I398" s="965"/>
      <c r="J398" s="965"/>
      <c r="K398" s="965"/>
    </row>
    <row r="399" spans="5:11" x14ac:dyDescent="0.2">
      <c r="E399" s="965"/>
      <c r="F399" s="965"/>
      <c r="G399" s="965"/>
      <c r="H399" s="965"/>
      <c r="I399" s="965"/>
      <c r="J399" s="965"/>
      <c r="K399" s="965"/>
    </row>
    <row r="400" spans="5:11" x14ac:dyDescent="0.2">
      <c r="E400" s="965"/>
      <c r="F400" s="965"/>
      <c r="G400" s="965"/>
      <c r="H400" s="965"/>
      <c r="I400" s="965"/>
      <c r="J400" s="965"/>
      <c r="K400" s="965"/>
    </row>
    <row r="401" spans="5:11" x14ac:dyDescent="0.2">
      <c r="E401" s="965"/>
      <c r="F401" s="965"/>
      <c r="G401" s="965"/>
      <c r="H401" s="965"/>
      <c r="I401" s="965"/>
      <c r="J401" s="965"/>
      <c r="K401" s="965"/>
    </row>
    <row r="402" spans="5:11" x14ac:dyDescent="0.2">
      <c r="E402" s="965"/>
      <c r="F402" s="965"/>
      <c r="G402" s="965"/>
      <c r="H402" s="965"/>
      <c r="I402" s="965"/>
      <c r="J402" s="965"/>
      <c r="K402" s="965"/>
    </row>
    <row r="403" spans="5:11" x14ac:dyDescent="0.2">
      <c r="E403" s="965"/>
      <c r="F403" s="965"/>
      <c r="G403" s="965"/>
      <c r="H403" s="965"/>
      <c r="I403" s="965"/>
      <c r="J403" s="965"/>
      <c r="K403" s="965"/>
    </row>
    <row r="404" spans="5:11" x14ac:dyDescent="0.2">
      <c r="E404" s="965"/>
      <c r="F404" s="965"/>
      <c r="G404" s="965"/>
      <c r="H404" s="965"/>
      <c r="I404" s="965"/>
      <c r="J404" s="965"/>
      <c r="K404" s="965"/>
    </row>
    <row r="405" spans="5:11" x14ac:dyDescent="0.2">
      <c r="E405" s="965"/>
      <c r="F405" s="965"/>
      <c r="G405" s="965"/>
      <c r="H405" s="965"/>
      <c r="I405" s="965"/>
      <c r="J405" s="965"/>
      <c r="K405" s="965"/>
    </row>
    <row r="406" spans="5:11" x14ac:dyDescent="0.2">
      <c r="E406" s="965"/>
      <c r="F406" s="965"/>
      <c r="G406" s="965"/>
      <c r="H406" s="965"/>
      <c r="I406" s="965"/>
      <c r="J406" s="965"/>
      <c r="K406" s="965"/>
    </row>
    <row r="407" spans="5:11" x14ac:dyDescent="0.2">
      <c r="E407" s="965"/>
      <c r="F407" s="965"/>
      <c r="G407" s="965"/>
      <c r="H407" s="965"/>
      <c r="I407" s="965"/>
      <c r="J407" s="965"/>
      <c r="K407" s="965"/>
    </row>
    <row r="408" spans="5:11" x14ac:dyDescent="0.2">
      <c r="E408" s="965"/>
      <c r="F408" s="965"/>
      <c r="G408" s="965"/>
      <c r="H408" s="965"/>
      <c r="I408" s="965"/>
      <c r="J408" s="965"/>
      <c r="K408" s="965"/>
    </row>
    <row r="409" spans="5:11" x14ac:dyDescent="0.2">
      <c r="E409" s="965"/>
      <c r="F409" s="965"/>
      <c r="G409" s="965"/>
      <c r="H409" s="965"/>
      <c r="I409" s="965"/>
      <c r="J409" s="965"/>
      <c r="K409" s="965"/>
    </row>
    <row r="410" spans="5:11" x14ac:dyDescent="0.2">
      <c r="E410" s="965"/>
      <c r="F410" s="965"/>
      <c r="G410" s="965"/>
      <c r="H410" s="965"/>
      <c r="I410" s="965"/>
      <c r="J410" s="965"/>
      <c r="K410" s="965"/>
    </row>
    <row r="411" spans="5:11" x14ac:dyDescent="0.2">
      <c r="E411" s="965"/>
      <c r="F411" s="965"/>
      <c r="G411" s="965"/>
      <c r="H411" s="965"/>
      <c r="I411" s="965"/>
      <c r="J411" s="965"/>
      <c r="K411" s="965"/>
    </row>
    <row r="412" spans="5:11" x14ac:dyDescent="0.2">
      <c r="E412" s="965"/>
      <c r="F412" s="965"/>
      <c r="G412" s="965"/>
      <c r="H412" s="965"/>
      <c r="I412" s="965"/>
      <c r="J412" s="965"/>
      <c r="K412" s="965"/>
    </row>
    <row r="413" spans="5:11" x14ac:dyDescent="0.2">
      <c r="E413" s="965"/>
      <c r="F413" s="965"/>
      <c r="G413" s="965"/>
      <c r="H413" s="965"/>
      <c r="I413" s="965"/>
      <c r="J413" s="965"/>
      <c r="K413" s="965"/>
    </row>
    <row r="414" spans="5:11" x14ac:dyDescent="0.2">
      <c r="E414" s="965"/>
      <c r="F414" s="965"/>
      <c r="G414" s="965"/>
      <c r="H414" s="965"/>
      <c r="I414" s="965"/>
      <c r="J414" s="965"/>
      <c r="K414" s="965"/>
    </row>
    <row r="415" spans="5:11" x14ac:dyDescent="0.2">
      <c r="E415" s="965"/>
      <c r="F415" s="965"/>
      <c r="G415" s="965"/>
      <c r="H415" s="965"/>
      <c r="I415" s="965"/>
      <c r="J415" s="965"/>
      <c r="K415" s="965"/>
    </row>
    <row r="416" spans="5:11" x14ac:dyDescent="0.2">
      <c r="E416" s="965"/>
      <c r="F416" s="965"/>
      <c r="G416" s="965"/>
      <c r="H416" s="965"/>
      <c r="I416" s="965"/>
      <c r="J416" s="965"/>
      <c r="K416" s="965"/>
    </row>
    <row r="417" spans="5:11" x14ac:dyDescent="0.2">
      <c r="E417" s="965"/>
      <c r="F417" s="965"/>
      <c r="G417" s="965"/>
      <c r="H417" s="965"/>
      <c r="I417" s="965"/>
      <c r="J417" s="965"/>
      <c r="K417" s="965"/>
    </row>
    <row r="418" spans="5:11" x14ac:dyDescent="0.2">
      <c r="E418" s="965"/>
      <c r="F418" s="965"/>
      <c r="G418" s="965"/>
      <c r="H418" s="965"/>
      <c r="I418" s="965"/>
      <c r="J418" s="965"/>
      <c r="K418" s="965"/>
    </row>
    <row r="419" spans="5:11" x14ac:dyDescent="0.2">
      <c r="E419" s="965"/>
      <c r="F419" s="965"/>
      <c r="G419" s="965"/>
      <c r="H419" s="965"/>
      <c r="I419" s="965"/>
      <c r="J419" s="965"/>
      <c r="K419" s="965"/>
    </row>
    <row r="420" spans="5:11" x14ac:dyDescent="0.2">
      <c r="E420" s="965"/>
      <c r="F420" s="965"/>
      <c r="G420" s="965"/>
      <c r="H420" s="965"/>
      <c r="I420" s="965"/>
      <c r="J420" s="965"/>
      <c r="K420" s="965"/>
    </row>
    <row r="421" spans="5:11" x14ac:dyDescent="0.2">
      <c r="E421" s="965"/>
      <c r="F421" s="965"/>
      <c r="G421" s="965"/>
      <c r="H421" s="965"/>
      <c r="I421" s="965"/>
      <c r="J421" s="965"/>
      <c r="K421" s="965"/>
    </row>
    <row r="422" spans="5:11" x14ac:dyDescent="0.2">
      <c r="E422" s="965"/>
      <c r="F422" s="965"/>
      <c r="G422" s="965"/>
      <c r="H422" s="965"/>
      <c r="I422" s="965"/>
      <c r="J422" s="965"/>
      <c r="K422" s="965"/>
    </row>
    <row r="423" spans="5:11" x14ac:dyDescent="0.2">
      <c r="E423" s="965"/>
      <c r="F423" s="965"/>
      <c r="G423" s="965"/>
      <c r="H423" s="965"/>
      <c r="I423" s="965"/>
      <c r="J423" s="965"/>
      <c r="K423" s="965"/>
    </row>
    <row r="424" spans="5:11" x14ac:dyDescent="0.2">
      <c r="E424" s="965"/>
      <c r="F424" s="965"/>
      <c r="G424" s="965"/>
      <c r="H424" s="965"/>
      <c r="I424" s="965"/>
      <c r="J424" s="965"/>
      <c r="K424" s="965"/>
    </row>
    <row r="425" spans="5:11" x14ac:dyDescent="0.2">
      <c r="E425" s="965"/>
      <c r="F425" s="965"/>
      <c r="G425" s="965"/>
      <c r="H425" s="965"/>
      <c r="I425" s="965"/>
      <c r="J425" s="965"/>
      <c r="K425" s="965"/>
    </row>
    <row r="426" spans="5:11" x14ac:dyDescent="0.2">
      <c r="E426" s="965"/>
      <c r="F426" s="965"/>
      <c r="G426" s="965"/>
      <c r="H426" s="965"/>
      <c r="I426" s="965"/>
      <c r="J426" s="965"/>
      <c r="K426" s="965"/>
    </row>
    <row r="427" spans="5:11" x14ac:dyDescent="0.2">
      <c r="E427" s="965"/>
      <c r="F427" s="965"/>
      <c r="G427" s="965"/>
      <c r="H427" s="965"/>
      <c r="I427" s="965"/>
      <c r="J427" s="965"/>
      <c r="K427" s="965"/>
    </row>
    <row r="428" spans="5:11" x14ac:dyDescent="0.2">
      <c r="E428" s="965"/>
      <c r="F428" s="965"/>
      <c r="G428" s="965"/>
      <c r="H428" s="965"/>
      <c r="I428" s="965"/>
      <c r="J428" s="965"/>
      <c r="K428" s="965"/>
    </row>
    <row r="429" spans="5:11" x14ac:dyDescent="0.2">
      <c r="E429" s="965"/>
      <c r="F429" s="965"/>
      <c r="G429" s="965"/>
      <c r="H429" s="965"/>
      <c r="I429" s="965"/>
      <c r="J429" s="965"/>
      <c r="K429" s="965"/>
    </row>
    <row r="430" spans="5:11" x14ac:dyDescent="0.2">
      <c r="E430" s="965"/>
      <c r="F430" s="965"/>
      <c r="G430" s="965"/>
      <c r="H430" s="965"/>
      <c r="I430" s="965"/>
      <c r="J430" s="965"/>
      <c r="K430" s="965"/>
    </row>
    <row r="431" spans="5:11" x14ac:dyDescent="0.2">
      <c r="E431" s="965"/>
      <c r="F431" s="965"/>
      <c r="G431" s="965"/>
      <c r="H431" s="965"/>
      <c r="I431" s="965"/>
      <c r="J431" s="965"/>
      <c r="K431" s="965"/>
    </row>
    <row r="432" spans="5:11" x14ac:dyDescent="0.2">
      <c r="E432" s="965"/>
      <c r="F432" s="965"/>
      <c r="G432" s="965"/>
      <c r="H432" s="965"/>
      <c r="I432" s="965"/>
      <c r="J432" s="965"/>
      <c r="K432" s="965"/>
    </row>
    <row r="433" spans="5:11" x14ac:dyDescent="0.2">
      <c r="E433" s="965"/>
      <c r="F433" s="965"/>
      <c r="G433" s="965"/>
      <c r="H433" s="965"/>
      <c r="I433" s="965"/>
      <c r="J433" s="965"/>
      <c r="K433" s="965"/>
    </row>
    <row r="434" spans="5:11" x14ac:dyDescent="0.2">
      <c r="E434" s="965"/>
      <c r="F434" s="965"/>
      <c r="G434" s="965"/>
      <c r="H434" s="965"/>
      <c r="I434" s="965"/>
      <c r="J434" s="965"/>
      <c r="K434" s="965"/>
    </row>
    <row r="435" spans="5:11" x14ac:dyDescent="0.2">
      <c r="E435" s="965"/>
      <c r="F435" s="965"/>
      <c r="G435" s="965"/>
      <c r="H435" s="965"/>
      <c r="I435" s="965"/>
      <c r="J435" s="965"/>
      <c r="K435" s="965"/>
    </row>
    <row r="436" spans="5:11" x14ac:dyDescent="0.2">
      <c r="E436" s="965"/>
      <c r="F436" s="965"/>
      <c r="G436" s="965"/>
      <c r="H436" s="965"/>
      <c r="I436" s="965"/>
      <c r="J436" s="965"/>
      <c r="K436" s="965"/>
    </row>
    <row r="437" spans="5:11" x14ac:dyDescent="0.2">
      <c r="E437" s="965"/>
      <c r="F437" s="965"/>
      <c r="G437" s="965"/>
      <c r="H437" s="965"/>
      <c r="I437" s="965"/>
      <c r="J437" s="965"/>
      <c r="K437" s="965"/>
    </row>
    <row r="438" spans="5:11" x14ac:dyDescent="0.2">
      <c r="E438" s="965"/>
      <c r="F438" s="965"/>
      <c r="G438" s="965"/>
      <c r="H438" s="965"/>
      <c r="I438" s="965"/>
      <c r="J438" s="965"/>
      <c r="K438" s="965"/>
    </row>
    <row r="439" spans="5:11" x14ac:dyDescent="0.2">
      <c r="E439" s="965"/>
      <c r="F439" s="965"/>
      <c r="G439" s="965"/>
      <c r="H439" s="965"/>
      <c r="I439" s="965"/>
      <c r="J439" s="965"/>
      <c r="K439" s="965"/>
    </row>
    <row r="440" spans="5:11" x14ac:dyDescent="0.2">
      <c r="E440" s="965"/>
      <c r="F440" s="965"/>
      <c r="G440" s="965"/>
      <c r="H440" s="965"/>
      <c r="I440" s="965"/>
      <c r="J440" s="965"/>
      <c r="K440" s="965"/>
    </row>
    <row r="441" spans="5:11" x14ac:dyDescent="0.2">
      <c r="E441" s="965"/>
      <c r="F441" s="965"/>
      <c r="G441" s="965"/>
      <c r="H441" s="965"/>
      <c r="I441" s="965"/>
      <c r="J441" s="965"/>
      <c r="K441" s="965"/>
    </row>
    <row r="442" spans="5:11" x14ac:dyDescent="0.2">
      <c r="E442" s="965"/>
      <c r="F442" s="965"/>
      <c r="G442" s="965"/>
      <c r="H442" s="965"/>
      <c r="I442" s="965"/>
      <c r="J442" s="965"/>
      <c r="K442" s="965"/>
    </row>
    <row r="443" spans="5:11" x14ac:dyDescent="0.2">
      <c r="E443" s="965"/>
      <c r="F443" s="965"/>
      <c r="G443" s="965"/>
      <c r="H443" s="965"/>
      <c r="I443" s="965"/>
      <c r="J443" s="965"/>
      <c r="K443" s="965"/>
    </row>
    <row r="444" spans="5:11" x14ac:dyDescent="0.2">
      <c r="E444" s="965"/>
      <c r="F444" s="965"/>
      <c r="G444" s="965"/>
      <c r="H444" s="965"/>
      <c r="I444" s="965"/>
      <c r="J444" s="965"/>
      <c r="K444" s="965"/>
    </row>
    <row r="445" spans="5:11" x14ac:dyDescent="0.2">
      <c r="E445" s="965"/>
      <c r="F445" s="965"/>
      <c r="G445" s="965"/>
      <c r="H445" s="965"/>
      <c r="I445" s="965"/>
      <c r="J445" s="965"/>
      <c r="K445" s="965"/>
    </row>
    <row r="446" spans="5:11" x14ac:dyDescent="0.2">
      <c r="E446" s="965"/>
      <c r="F446" s="965"/>
      <c r="G446" s="965"/>
      <c r="H446" s="965"/>
      <c r="I446" s="965"/>
      <c r="J446" s="965"/>
      <c r="K446" s="965"/>
    </row>
    <row r="447" spans="5:11" x14ac:dyDescent="0.2">
      <c r="E447" s="965"/>
      <c r="F447" s="965"/>
      <c r="G447" s="965"/>
      <c r="H447" s="965"/>
      <c r="I447" s="965"/>
      <c r="J447" s="965"/>
      <c r="K447" s="965"/>
    </row>
    <row r="448" spans="5:11" x14ac:dyDescent="0.2">
      <c r="E448" s="965"/>
      <c r="F448" s="965"/>
      <c r="G448" s="965"/>
      <c r="H448" s="965"/>
      <c r="I448" s="965"/>
      <c r="J448" s="965"/>
      <c r="K448" s="965"/>
    </row>
    <row r="449" spans="5:11" x14ac:dyDescent="0.2">
      <c r="E449" s="965"/>
      <c r="F449" s="965"/>
      <c r="G449" s="965"/>
      <c r="H449" s="965"/>
      <c r="I449" s="965"/>
      <c r="J449" s="965"/>
      <c r="K449" s="965"/>
    </row>
    <row r="450" spans="5:11" x14ac:dyDescent="0.2">
      <c r="E450" s="965"/>
      <c r="F450" s="965"/>
      <c r="G450" s="965"/>
      <c r="H450" s="965"/>
      <c r="I450" s="965"/>
      <c r="J450" s="965"/>
      <c r="K450" s="965"/>
    </row>
    <row r="451" spans="5:11" x14ac:dyDescent="0.2">
      <c r="E451" s="965"/>
      <c r="F451" s="965"/>
      <c r="G451" s="965"/>
      <c r="H451" s="965"/>
      <c r="I451" s="965"/>
      <c r="J451" s="965"/>
      <c r="K451" s="965"/>
    </row>
    <row r="452" spans="5:11" x14ac:dyDescent="0.2">
      <c r="E452" s="965"/>
      <c r="F452" s="965"/>
      <c r="G452" s="965"/>
      <c r="H452" s="965"/>
      <c r="I452" s="965"/>
      <c r="J452" s="965"/>
      <c r="K452" s="965"/>
    </row>
    <row r="453" spans="5:11" x14ac:dyDescent="0.2">
      <c r="E453" s="965"/>
      <c r="F453" s="965"/>
      <c r="G453" s="965"/>
      <c r="H453" s="965"/>
      <c r="I453" s="965"/>
      <c r="J453" s="965"/>
      <c r="K453" s="965"/>
    </row>
    <row r="454" spans="5:11" x14ac:dyDescent="0.2">
      <c r="E454" s="965"/>
      <c r="F454" s="965"/>
      <c r="G454" s="965"/>
      <c r="H454" s="965"/>
      <c r="I454" s="965"/>
      <c r="J454" s="965"/>
      <c r="K454" s="965"/>
    </row>
    <row r="455" spans="5:11" x14ac:dyDescent="0.2">
      <c r="E455" s="965"/>
      <c r="F455" s="965"/>
      <c r="G455" s="965"/>
      <c r="H455" s="965"/>
      <c r="I455" s="965"/>
      <c r="J455" s="965"/>
      <c r="K455" s="965"/>
    </row>
    <row r="456" spans="5:11" x14ac:dyDescent="0.2">
      <c r="E456" s="965"/>
      <c r="F456" s="965"/>
      <c r="G456" s="965"/>
      <c r="H456" s="965"/>
      <c r="I456" s="965"/>
      <c r="J456" s="965"/>
      <c r="K456" s="965"/>
    </row>
    <row r="457" spans="5:11" x14ac:dyDescent="0.2">
      <c r="E457" s="965"/>
      <c r="F457" s="965"/>
      <c r="G457" s="965"/>
      <c r="H457" s="965"/>
      <c r="I457" s="965"/>
      <c r="J457" s="965"/>
      <c r="K457" s="965"/>
    </row>
    <row r="458" spans="5:11" x14ac:dyDescent="0.2">
      <c r="E458" s="965"/>
      <c r="F458" s="965"/>
      <c r="G458" s="965"/>
      <c r="H458" s="965"/>
      <c r="I458" s="965"/>
      <c r="J458" s="965"/>
      <c r="K458" s="965"/>
    </row>
    <row r="459" spans="5:11" x14ac:dyDescent="0.2">
      <c r="E459" s="965"/>
      <c r="F459" s="965"/>
      <c r="G459" s="965"/>
      <c r="H459" s="965"/>
      <c r="I459" s="965"/>
      <c r="J459" s="965"/>
      <c r="K459" s="965"/>
    </row>
    <row r="460" spans="5:11" x14ac:dyDescent="0.2">
      <c r="E460" s="965"/>
      <c r="F460" s="965"/>
      <c r="G460" s="965"/>
      <c r="H460" s="965"/>
      <c r="I460" s="965"/>
      <c r="J460" s="965"/>
      <c r="K460" s="965"/>
    </row>
    <row r="461" spans="5:11" x14ac:dyDescent="0.2">
      <c r="E461" s="965"/>
      <c r="F461" s="965"/>
      <c r="G461" s="965"/>
      <c r="H461" s="965"/>
      <c r="I461" s="965"/>
      <c r="J461" s="965"/>
      <c r="K461" s="965"/>
    </row>
    <row r="462" spans="5:11" x14ac:dyDescent="0.2">
      <c r="E462" s="965"/>
      <c r="F462" s="965"/>
      <c r="G462" s="965"/>
      <c r="H462" s="965"/>
      <c r="I462" s="965"/>
      <c r="J462" s="965"/>
      <c r="K462" s="965"/>
    </row>
    <row r="463" spans="5:11" x14ac:dyDescent="0.2">
      <c r="E463" s="965"/>
      <c r="F463" s="965"/>
      <c r="G463" s="965"/>
      <c r="H463" s="965"/>
      <c r="I463" s="965"/>
      <c r="J463" s="965"/>
      <c r="K463" s="965"/>
    </row>
    <row r="464" spans="5:11" x14ac:dyDescent="0.2">
      <c r="E464" s="965"/>
      <c r="F464" s="965"/>
      <c r="G464" s="965"/>
      <c r="H464" s="965"/>
      <c r="I464" s="965"/>
      <c r="J464" s="965"/>
      <c r="K464" s="965"/>
    </row>
    <row r="465" spans="5:11" x14ac:dyDescent="0.2">
      <c r="E465" s="965"/>
      <c r="F465" s="965"/>
      <c r="G465" s="965"/>
      <c r="H465" s="965"/>
      <c r="I465" s="965"/>
      <c r="J465" s="965"/>
      <c r="K465" s="965"/>
    </row>
    <row r="466" spans="5:11" x14ac:dyDescent="0.2">
      <c r="E466" s="965"/>
      <c r="F466" s="965"/>
      <c r="G466" s="965"/>
      <c r="H466" s="965"/>
      <c r="I466" s="965"/>
      <c r="J466" s="965"/>
      <c r="K466" s="965"/>
    </row>
    <row r="467" spans="5:11" x14ac:dyDescent="0.2">
      <c r="E467" s="965"/>
      <c r="F467" s="965"/>
      <c r="G467" s="965"/>
      <c r="H467" s="965"/>
      <c r="I467" s="965"/>
      <c r="J467" s="965"/>
      <c r="K467" s="965"/>
    </row>
    <row r="468" spans="5:11" x14ac:dyDescent="0.2">
      <c r="E468" s="965"/>
      <c r="F468" s="965"/>
      <c r="G468" s="965"/>
      <c r="H468" s="965"/>
      <c r="I468" s="965"/>
      <c r="J468" s="965"/>
      <c r="K468" s="965"/>
    </row>
    <row r="469" spans="5:11" x14ac:dyDescent="0.2">
      <c r="E469" s="965"/>
      <c r="F469" s="965"/>
      <c r="G469" s="965"/>
      <c r="H469" s="965"/>
      <c r="I469" s="965"/>
      <c r="J469" s="965"/>
      <c r="K469" s="965"/>
    </row>
    <row r="470" spans="5:11" x14ac:dyDescent="0.2">
      <c r="E470" s="965"/>
      <c r="F470" s="965"/>
      <c r="G470" s="965"/>
      <c r="H470" s="965"/>
      <c r="I470" s="965"/>
      <c r="J470" s="965"/>
      <c r="K470" s="965"/>
    </row>
    <row r="471" spans="5:11" x14ac:dyDescent="0.2">
      <c r="E471" s="965"/>
      <c r="F471" s="965"/>
      <c r="G471" s="965"/>
      <c r="H471" s="965"/>
      <c r="I471" s="965"/>
      <c r="J471" s="965"/>
      <c r="K471" s="965"/>
    </row>
    <row r="472" spans="5:11" x14ac:dyDescent="0.2">
      <c r="E472" s="965"/>
      <c r="F472" s="965"/>
      <c r="G472" s="965"/>
      <c r="H472" s="965"/>
      <c r="I472" s="965"/>
      <c r="J472" s="965"/>
      <c r="K472" s="965"/>
    </row>
    <row r="473" spans="5:11" x14ac:dyDescent="0.2">
      <c r="E473" s="965"/>
      <c r="F473" s="965"/>
      <c r="G473" s="965"/>
      <c r="H473" s="965"/>
      <c r="I473" s="965"/>
      <c r="J473" s="965"/>
      <c r="K473" s="965"/>
    </row>
    <row r="474" spans="5:11" x14ac:dyDescent="0.2">
      <c r="E474" s="965"/>
      <c r="F474" s="965"/>
      <c r="G474" s="965"/>
      <c r="H474" s="965"/>
      <c r="I474" s="965"/>
      <c r="J474" s="965"/>
      <c r="K474" s="965"/>
    </row>
    <row r="475" spans="5:11" x14ac:dyDescent="0.2">
      <c r="E475" s="965"/>
      <c r="F475" s="965"/>
      <c r="G475" s="965"/>
      <c r="H475" s="965"/>
      <c r="I475" s="965"/>
      <c r="J475" s="965"/>
      <c r="K475" s="965"/>
    </row>
    <row r="476" spans="5:11" x14ac:dyDescent="0.2">
      <c r="E476" s="965"/>
      <c r="F476" s="965"/>
      <c r="G476" s="965"/>
      <c r="H476" s="965"/>
      <c r="I476" s="965"/>
      <c r="J476" s="965"/>
      <c r="K476" s="965"/>
    </row>
    <row r="477" spans="5:11" x14ac:dyDescent="0.2">
      <c r="E477" s="965"/>
      <c r="F477" s="965"/>
      <c r="G477" s="965"/>
      <c r="H477" s="965"/>
      <c r="I477" s="965"/>
      <c r="J477" s="965"/>
      <c r="K477" s="965"/>
    </row>
    <row r="478" spans="5:11" x14ac:dyDescent="0.2">
      <c r="E478" s="965"/>
      <c r="F478" s="965"/>
      <c r="G478" s="965"/>
      <c r="H478" s="965"/>
      <c r="I478" s="965"/>
      <c r="J478" s="965"/>
      <c r="K478" s="965"/>
    </row>
    <row r="479" spans="5:11" x14ac:dyDescent="0.2">
      <c r="E479" s="965"/>
      <c r="F479" s="965"/>
      <c r="G479" s="965"/>
      <c r="H479" s="965"/>
      <c r="I479" s="965"/>
      <c r="J479" s="965"/>
      <c r="K479" s="965"/>
    </row>
    <row r="480" spans="5:11" x14ac:dyDescent="0.2">
      <c r="E480" s="965"/>
      <c r="F480" s="965"/>
      <c r="G480" s="965"/>
      <c r="H480" s="965"/>
      <c r="I480" s="965"/>
      <c r="J480" s="965"/>
      <c r="K480" s="965"/>
    </row>
    <row r="481" spans="5:11" x14ac:dyDescent="0.2">
      <c r="E481" s="965"/>
      <c r="F481" s="965"/>
      <c r="G481" s="965"/>
      <c r="H481" s="965"/>
      <c r="I481" s="965"/>
      <c r="J481" s="965"/>
      <c r="K481" s="965"/>
    </row>
    <row r="482" spans="5:11" x14ac:dyDescent="0.2">
      <c r="E482" s="965"/>
      <c r="F482" s="965"/>
      <c r="G482" s="965"/>
      <c r="H482" s="965"/>
      <c r="I482" s="965"/>
      <c r="J482" s="965"/>
      <c r="K482" s="965"/>
    </row>
    <row r="483" spans="5:11" x14ac:dyDescent="0.2">
      <c r="E483" s="965"/>
      <c r="F483" s="965"/>
      <c r="G483" s="965"/>
      <c r="H483" s="965"/>
      <c r="I483" s="965"/>
      <c r="J483" s="965"/>
      <c r="K483" s="965"/>
    </row>
    <row r="484" spans="5:11" x14ac:dyDescent="0.2">
      <c r="E484" s="965"/>
      <c r="F484" s="965"/>
      <c r="G484" s="965"/>
      <c r="H484" s="965"/>
      <c r="I484" s="965"/>
      <c r="J484" s="965"/>
      <c r="K484" s="965"/>
    </row>
    <row r="485" spans="5:11" x14ac:dyDescent="0.2">
      <c r="E485" s="965"/>
      <c r="F485" s="965"/>
      <c r="G485" s="965"/>
      <c r="H485" s="965"/>
      <c r="I485" s="965"/>
      <c r="J485" s="965"/>
      <c r="K485" s="965"/>
    </row>
    <row r="486" spans="5:11" x14ac:dyDescent="0.2">
      <c r="E486" s="965"/>
      <c r="F486" s="965"/>
      <c r="G486" s="965"/>
      <c r="H486" s="965"/>
      <c r="I486" s="965"/>
      <c r="J486" s="965"/>
      <c r="K486" s="965"/>
    </row>
    <row r="487" spans="5:11" x14ac:dyDescent="0.2">
      <c r="E487" s="965"/>
      <c r="F487" s="965"/>
      <c r="G487" s="965"/>
      <c r="H487" s="965"/>
      <c r="I487" s="965"/>
      <c r="J487" s="965"/>
      <c r="K487" s="965"/>
    </row>
    <row r="488" spans="5:11" x14ac:dyDescent="0.2">
      <c r="E488" s="965"/>
      <c r="F488" s="965"/>
      <c r="G488" s="965"/>
      <c r="H488" s="965"/>
      <c r="I488" s="965"/>
      <c r="J488" s="965"/>
      <c r="K488" s="965"/>
    </row>
    <row r="489" spans="5:11" x14ac:dyDescent="0.2">
      <c r="E489" s="965"/>
      <c r="F489" s="965"/>
      <c r="G489" s="965"/>
      <c r="H489" s="965"/>
      <c r="I489" s="965"/>
      <c r="J489" s="965"/>
      <c r="K489" s="965"/>
    </row>
    <row r="490" spans="5:11" x14ac:dyDescent="0.2">
      <c r="E490" s="965"/>
      <c r="F490" s="965"/>
      <c r="G490" s="965"/>
      <c r="H490" s="965"/>
      <c r="I490" s="965"/>
      <c r="J490" s="965"/>
      <c r="K490" s="965"/>
    </row>
    <row r="491" spans="5:11" x14ac:dyDescent="0.2">
      <c r="E491" s="965"/>
      <c r="F491" s="965"/>
      <c r="G491" s="965"/>
      <c r="H491" s="965"/>
      <c r="I491" s="965"/>
      <c r="J491" s="965"/>
      <c r="K491" s="965"/>
    </row>
    <row r="492" spans="5:11" x14ac:dyDescent="0.2">
      <c r="E492" s="965"/>
      <c r="F492" s="965"/>
      <c r="G492" s="965"/>
      <c r="H492" s="965"/>
      <c r="I492" s="965"/>
      <c r="J492" s="965"/>
      <c r="K492" s="965"/>
    </row>
    <row r="493" spans="5:11" x14ac:dyDescent="0.2">
      <c r="E493" s="965"/>
      <c r="F493" s="965"/>
      <c r="G493" s="965"/>
      <c r="H493" s="965"/>
      <c r="I493" s="965"/>
      <c r="J493" s="965"/>
      <c r="K493" s="965"/>
    </row>
    <row r="494" spans="5:11" x14ac:dyDescent="0.2">
      <c r="E494" s="965"/>
      <c r="F494" s="965"/>
      <c r="G494" s="965"/>
      <c r="H494" s="965"/>
      <c r="I494" s="965"/>
      <c r="J494" s="965"/>
      <c r="K494" s="965"/>
    </row>
    <row r="495" spans="5:11" x14ac:dyDescent="0.2">
      <c r="E495" s="965"/>
      <c r="F495" s="965"/>
      <c r="G495" s="965"/>
      <c r="H495" s="965"/>
      <c r="I495" s="965"/>
      <c r="J495" s="965"/>
      <c r="K495" s="965"/>
    </row>
    <row r="496" spans="5:11" x14ac:dyDescent="0.2">
      <c r="E496" s="965"/>
      <c r="F496" s="965"/>
      <c r="G496" s="965"/>
      <c r="H496" s="965"/>
      <c r="I496" s="965"/>
      <c r="J496" s="965"/>
      <c r="K496" s="965"/>
    </row>
    <row r="497" spans="5:11" x14ac:dyDescent="0.2">
      <c r="E497" s="965"/>
      <c r="F497" s="965"/>
      <c r="G497" s="965"/>
      <c r="H497" s="965"/>
      <c r="I497" s="965"/>
      <c r="J497" s="965"/>
      <c r="K497" s="965"/>
    </row>
    <row r="498" spans="5:11" x14ac:dyDescent="0.2">
      <c r="E498" s="965"/>
      <c r="F498" s="965"/>
      <c r="G498" s="965"/>
      <c r="H498" s="965"/>
      <c r="I498" s="965"/>
      <c r="J498" s="965"/>
      <c r="K498" s="965"/>
    </row>
    <row r="499" spans="5:11" x14ac:dyDescent="0.2">
      <c r="E499" s="965"/>
      <c r="F499" s="965"/>
      <c r="G499" s="965"/>
      <c r="H499" s="965"/>
      <c r="I499" s="965"/>
      <c r="J499" s="965"/>
      <c r="K499" s="965"/>
    </row>
    <row r="500" spans="5:11" x14ac:dyDescent="0.2">
      <c r="E500" s="965"/>
      <c r="F500" s="965"/>
      <c r="G500" s="965"/>
      <c r="H500" s="965"/>
      <c r="I500" s="965"/>
      <c r="J500" s="965"/>
      <c r="K500" s="965"/>
    </row>
    <row r="501" spans="5:11" x14ac:dyDescent="0.2">
      <c r="E501" s="965"/>
      <c r="F501" s="965"/>
      <c r="G501" s="965"/>
      <c r="H501" s="965"/>
      <c r="I501" s="965"/>
      <c r="J501" s="965"/>
      <c r="K501" s="965"/>
    </row>
    <row r="502" spans="5:11" x14ac:dyDescent="0.2">
      <c r="E502" s="965"/>
      <c r="F502" s="965"/>
      <c r="G502" s="965"/>
      <c r="H502" s="965"/>
      <c r="I502" s="965"/>
      <c r="J502" s="965"/>
      <c r="K502" s="965"/>
    </row>
    <row r="503" spans="5:11" x14ac:dyDescent="0.2">
      <c r="E503" s="965"/>
      <c r="F503" s="965"/>
      <c r="G503" s="965"/>
      <c r="H503" s="965"/>
      <c r="I503" s="965"/>
      <c r="J503" s="965"/>
      <c r="K503" s="965"/>
    </row>
    <row r="504" spans="5:11" x14ac:dyDescent="0.2">
      <c r="E504" s="965"/>
      <c r="F504" s="965"/>
      <c r="G504" s="965"/>
      <c r="H504" s="965"/>
      <c r="I504" s="965"/>
      <c r="J504" s="965"/>
      <c r="K504" s="965"/>
    </row>
    <row r="505" spans="5:11" x14ac:dyDescent="0.2">
      <c r="E505" s="965"/>
      <c r="F505" s="965"/>
      <c r="G505" s="965"/>
      <c r="H505" s="965"/>
      <c r="I505" s="965"/>
      <c r="J505" s="965"/>
      <c r="K505" s="965"/>
    </row>
    <row r="506" spans="5:11" x14ac:dyDescent="0.2">
      <c r="E506" s="965"/>
      <c r="F506" s="965"/>
      <c r="G506" s="965"/>
      <c r="H506" s="965"/>
      <c r="I506" s="965"/>
      <c r="J506" s="965"/>
      <c r="K506" s="965"/>
    </row>
    <row r="507" spans="5:11" x14ac:dyDescent="0.2">
      <c r="E507" s="965"/>
      <c r="F507" s="965"/>
      <c r="G507" s="965"/>
      <c r="H507" s="965"/>
      <c r="I507" s="965"/>
      <c r="J507" s="965"/>
      <c r="K507" s="965"/>
    </row>
    <row r="508" spans="5:11" x14ac:dyDescent="0.2">
      <c r="E508" s="965"/>
      <c r="F508" s="965"/>
      <c r="G508" s="965"/>
      <c r="H508" s="965"/>
      <c r="I508" s="965"/>
      <c r="J508" s="965"/>
      <c r="K508" s="965"/>
    </row>
    <row r="509" spans="5:11" x14ac:dyDescent="0.2">
      <c r="E509" s="965"/>
      <c r="F509" s="965"/>
      <c r="G509" s="965"/>
      <c r="H509" s="965"/>
      <c r="I509" s="965"/>
      <c r="J509" s="965"/>
      <c r="K509" s="965"/>
    </row>
    <row r="510" spans="5:11" x14ac:dyDescent="0.2">
      <c r="E510" s="965"/>
      <c r="F510" s="965"/>
      <c r="G510" s="965"/>
      <c r="H510" s="965"/>
      <c r="I510" s="965"/>
      <c r="J510" s="965"/>
      <c r="K510" s="965"/>
    </row>
    <row r="511" spans="5:11" x14ac:dyDescent="0.2">
      <c r="E511" s="965"/>
      <c r="F511" s="965"/>
      <c r="G511" s="965"/>
      <c r="H511" s="965"/>
      <c r="I511" s="965"/>
      <c r="J511" s="965"/>
      <c r="K511" s="965"/>
    </row>
    <row r="512" spans="5:11" x14ac:dyDescent="0.2">
      <c r="E512" s="965"/>
      <c r="F512" s="965"/>
      <c r="G512" s="965"/>
      <c r="H512" s="965"/>
      <c r="I512" s="965"/>
      <c r="J512" s="965"/>
      <c r="K512" s="965"/>
    </row>
    <row r="513" spans="5:11" x14ac:dyDescent="0.2">
      <c r="E513" s="965"/>
      <c r="F513" s="965"/>
      <c r="G513" s="965"/>
      <c r="H513" s="965"/>
      <c r="I513" s="965"/>
      <c r="J513" s="965"/>
      <c r="K513" s="965"/>
    </row>
    <row r="514" spans="5:11" x14ac:dyDescent="0.2">
      <c r="E514" s="965"/>
      <c r="F514" s="965"/>
      <c r="G514" s="965"/>
      <c r="H514" s="965"/>
      <c r="I514" s="965"/>
      <c r="J514" s="965"/>
      <c r="K514" s="965"/>
    </row>
    <row r="515" spans="5:11" x14ac:dyDescent="0.2">
      <c r="E515" s="965"/>
      <c r="F515" s="965"/>
      <c r="G515" s="965"/>
      <c r="H515" s="965"/>
      <c r="I515" s="965"/>
      <c r="J515" s="965"/>
      <c r="K515" s="965"/>
    </row>
    <row r="516" spans="5:11" x14ac:dyDescent="0.2">
      <c r="E516" s="965"/>
      <c r="F516" s="965"/>
      <c r="G516" s="965"/>
      <c r="H516" s="965"/>
      <c r="I516" s="965"/>
      <c r="J516" s="965"/>
      <c r="K516" s="965"/>
    </row>
    <row r="517" spans="5:11" x14ac:dyDescent="0.2">
      <c r="E517" s="965"/>
      <c r="F517" s="965"/>
      <c r="G517" s="965"/>
      <c r="H517" s="965"/>
      <c r="I517" s="965"/>
      <c r="J517" s="965"/>
      <c r="K517" s="965"/>
    </row>
    <row r="518" spans="5:11" x14ac:dyDescent="0.2">
      <c r="E518" s="965"/>
      <c r="F518" s="965"/>
      <c r="G518" s="965"/>
      <c r="H518" s="965"/>
      <c r="I518" s="965"/>
      <c r="J518" s="965"/>
      <c r="K518" s="965"/>
    </row>
    <row r="519" spans="5:11" x14ac:dyDescent="0.2">
      <c r="E519" s="965"/>
      <c r="F519" s="965"/>
      <c r="G519" s="965"/>
      <c r="H519" s="965"/>
      <c r="I519" s="965"/>
      <c r="J519" s="965"/>
      <c r="K519" s="965"/>
    </row>
    <row r="520" spans="5:11" x14ac:dyDescent="0.2">
      <c r="E520" s="965"/>
      <c r="F520" s="965"/>
      <c r="G520" s="965"/>
      <c r="H520" s="965"/>
      <c r="I520" s="965"/>
      <c r="J520" s="965"/>
      <c r="K520" s="965"/>
    </row>
    <row r="521" spans="5:11" x14ac:dyDescent="0.2">
      <c r="E521" s="965"/>
      <c r="F521" s="965"/>
      <c r="G521" s="965"/>
      <c r="H521" s="965"/>
      <c r="I521" s="965"/>
      <c r="J521" s="965"/>
      <c r="K521" s="965"/>
    </row>
    <row r="522" spans="5:11" x14ac:dyDescent="0.2">
      <c r="E522" s="965"/>
      <c r="F522" s="965"/>
      <c r="G522" s="965"/>
      <c r="H522" s="965"/>
      <c r="I522" s="965"/>
      <c r="J522" s="965"/>
      <c r="K522" s="965"/>
    </row>
    <row r="523" spans="5:11" x14ac:dyDescent="0.2">
      <c r="E523" s="965"/>
      <c r="F523" s="965"/>
      <c r="G523" s="965"/>
      <c r="H523" s="965"/>
      <c r="I523" s="965"/>
      <c r="J523" s="965"/>
      <c r="K523" s="965"/>
    </row>
    <row r="524" spans="5:11" x14ac:dyDescent="0.2">
      <c r="E524" s="965"/>
      <c r="F524" s="965"/>
      <c r="G524" s="965"/>
      <c r="H524" s="965"/>
      <c r="I524" s="965"/>
      <c r="J524" s="965"/>
      <c r="K524" s="965"/>
    </row>
    <row r="525" spans="5:11" x14ac:dyDescent="0.2">
      <c r="E525" s="965"/>
      <c r="F525" s="965"/>
      <c r="G525" s="965"/>
      <c r="H525" s="965"/>
      <c r="I525" s="965"/>
      <c r="J525" s="965"/>
      <c r="K525" s="965"/>
    </row>
    <row r="526" spans="5:11" x14ac:dyDescent="0.2">
      <c r="E526" s="965"/>
      <c r="F526" s="965"/>
      <c r="G526" s="965"/>
      <c r="H526" s="965"/>
      <c r="I526" s="965"/>
      <c r="J526" s="965"/>
      <c r="K526" s="965"/>
    </row>
    <row r="527" spans="5:11" x14ac:dyDescent="0.2">
      <c r="E527" s="965"/>
      <c r="F527" s="965"/>
      <c r="G527" s="965"/>
      <c r="H527" s="965"/>
      <c r="I527" s="965"/>
      <c r="J527" s="965"/>
      <c r="K527" s="965"/>
    </row>
    <row r="528" spans="5:11" x14ac:dyDescent="0.2">
      <c r="E528" s="965"/>
      <c r="F528" s="965"/>
      <c r="G528" s="965"/>
      <c r="H528" s="965"/>
      <c r="I528" s="965"/>
      <c r="J528" s="965"/>
      <c r="K528" s="965"/>
    </row>
    <row r="529" spans="5:11" x14ac:dyDescent="0.2">
      <c r="E529" s="965"/>
      <c r="F529" s="965"/>
      <c r="G529" s="965"/>
      <c r="H529" s="965"/>
      <c r="I529" s="965"/>
      <c r="J529" s="965"/>
      <c r="K529" s="965"/>
    </row>
    <row r="530" spans="5:11" x14ac:dyDescent="0.2">
      <c r="E530" s="965"/>
      <c r="F530" s="965"/>
      <c r="G530" s="965"/>
      <c r="H530" s="965"/>
      <c r="I530" s="965"/>
      <c r="J530" s="965"/>
      <c r="K530" s="965"/>
    </row>
    <row r="531" spans="5:11" x14ac:dyDescent="0.2">
      <c r="E531" s="965"/>
      <c r="F531" s="965"/>
      <c r="G531" s="965"/>
      <c r="H531" s="965"/>
      <c r="I531" s="965"/>
      <c r="J531" s="965"/>
      <c r="K531" s="965"/>
    </row>
    <row r="532" spans="5:11" x14ac:dyDescent="0.2">
      <c r="E532" s="965"/>
      <c r="F532" s="965"/>
      <c r="G532" s="965"/>
      <c r="H532" s="965"/>
      <c r="I532" s="965"/>
      <c r="J532" s="965"/>
      <c r="K532" s="965"/>
    </row>
    <row r="533" spans="5:11" x14ac:dyDescent="0.2">
      <c r="E533" s="965"/>
      <c r="F533" s="965"/>
      <c r="G533" s="965"/>
      <c r="H533" s="965"/>
      <c r="I533" s="965"/>
      <c r="J533" s="965"/>
      <c r="K533" s="965"/>
    </row>
    <row r="534" spans="5:11" x14ac:dyDescent="0.2">
      <c r="E534" s="965"/>
      <c r="F534" s="965"/>
      <c r="G534" s="965"/>
      <c r="H534" s="965"/>
      <c r="I534" s="965"/>
      <c r="J534" s="965"/>
      <c r="K534" s="965"/>
    </row>
    <row r="535" spans="5:11" x14ac:dyDescent="0.2">
      <c r="E535" s="965"/>
      <c r="F535" s="965"/>
      <c r="G535" s="965"/>
      <c r="H535" s="965"/>
      <c r="I535" s="965"/>
      <c r="J535" s="965"/>
      <c r="K535" s="965"/>
    </row>
    <row r="536" spans="5:11" x14ac:dyDescent="0.2">
      <c r="E536" s="965"/>
      <c r="F536" s="965"/>
      <c r="G536" s="965"/>
      <c r="H536" s="965"/>
      <c r="I536" s="965"/>
      <c r="J536" s="965"/>
      <c r="K536" s="965"/>
    </row>
    <row r="537" spans="5:11" x14ac:dyDescent="0.2">
      <c r="E537" s="965"/>
      <c r="F537" s="965"/>
      <c r="G537" s="965"/>
      <c r="H537" s="965"/>
      <c r="I537" s="965"/>
      <c r="J537" s="965"/>
      <c r="K537" s="965"/>
    </row>
    <row r="538" spans="5:11" x14ac:dyDescent="0.2">
      <c r="E538" s="965"/>
      <c r="F538" s="965"/>
      <c r="G538" s="965"/>
      <c r="H538" s="965"/>
      <c r="I538" s="965"/>
      <c r="J538" s="965"/>
      <c r="K538" s="965"/>
    </row>
    <row r="539" spans="5:11" x14ac:dyDescent="0.2">
      <c r="E539" s="965"/>
      <c r="F539" s="965"/>
      <c r="G539" s="965"/>
      <c r="H539" s="965"/>
      <c r="I539" s="965"/>
      <c r="J539" s="965"/>
      <c r="K539" s="965"/>
    </row>
    <row r="540" spans="5:11" x14ac:dyDescent="0.2">
      <c r="E540" s="965"/>
      <c r="F540" s="965"/>
      <c r="G540" s="965"/>
      <c r="H540" s="965"/>
      <c r="I540" s="965"/>
      <c r="J540" s="965"/>
      <c r="K540" s="965"/>
    </row>
    <row r="541" spans="5:11" x14ac:dyDescent="0.2">
      <c r="E541" s="965"/>
      <c r="F541" s="965"/>
      <c r="G541" s="965"/>
      <c r="H541" s="965"/>
      <c r="I541" s="965"/>
      <c r="J541" s="965"/>
      <c r="K541" s="965"/>
    </row>
    <row r="542" spans="5:11" x14ac:dyDescent="0.2">
      <c r="E542" s="965"/>
      <c r="F542" s="965"/>
      <c r="G542" s="965"/>
      <c r="H542" s="965"/>
      <c r="I542" s="965"/>
      <c r="J542" s="965"/>
      <c r="K542" s="965"/>
    </row>
    <row r="543" spans="5:11" x14ac:dyDescent="0.2">
      <c r="E543" s="965"/>
      <c r="F543" s="965"/>
      <c r="G543" s="965"/>
      <c r="H543" s="965"/>
      <c r="I543" s="965"/>
      <c r="J543" s="965"/>
      <c r="K543" s="965"/>
    </row>
    <row r="544" spans="5:11" x14ac:dyDescent="0.2">
      <c r="E544" s="965"/>
      <c r="F544" s="965"/>
      <c r="G544" s="965"/>
      <c r="H544" s="965"/>
      <c r="I544" s="965"/>
      <c r="J544" s="965"/>
      <c r="K544" s="965"/>
    </row>
    <row r="545" spans="5:11" x14ac:dyDescent="0.2">
      <c r="E545" s="965"/>
      <c r="F545" s="965"/>
      <c r="G545" s="965"/>
      <c r="H545" s="965"/>
      <c r="I545" s="965"/>
      <c r="J545" s="965"/>
      <c r="K545" s="965"/>
    </row>
    <row r="546" spans="5:11" x14ac:dyDescent="0.2">
      <c r="E546" s="965"/>
      <c r="F546" s="965"/>
      <c r="G546" s="965"/>
      <c r="H546" s="965"/>
      <c r="I546" s="965"/>
      <c r="J546" s="965"/>
      <c r="K546" s="965"/>
    </row>
    <row r="547" spans="5:11" x14ac:dyDescent="0.2">
      <c r="E547" s="965"/>
      <c r="F547" s="965"/>
      <c r="G547" s="965"/>
      <c r="H547" s="965"/>
      <c r="I547" s="965"/>
      <c r="J547" s="965"/>
      <c r="K547" s="965"/>
    </row>
    <row r="548" spans="5:11" x14ac:dyDescent="0.2">
      <c r="E548" s="965"/>
      <c r="F548" s="965"/>
      <c r="G548" s="965"/>
      <c r="H548" s="965"/>
      <c r="I548" s="965"/>
      <c r="J548" s="965"/>
      <c r="K548" s="965"/>
    </row>
    <row r="549" spans="5:11" x14ac:dyDescent="0.2">
      <c r="E549" s="965"/>
      <c r="F549" s="965"/>
      <c r="G549" s="965"/>
      <c r="H549" s="965"/>
      <c r="I549" s="965"/>
      <c r="J549" s="965"/>
      <c r="K549" s="965"/>
    </row>
    <row r="550" spans="5:11" x14ac:dyDescent="0.2">
      <c r="E550" s="965"/>
      <c r="F550" s="965"/>
      <c r="G550" s="965"/>
      <c r="H550" s="965"/>
      <c r="I550" s="965"/>
      <c r="J550" s="965"/>
      <c r="K550" s="965"/>
    </row>
    <row r="551" spans="5:11" x14ac:dyDescent="0.2">
      <c r="E551" s="965"/>
      <c r="F551" s="965"/>
      <c r="G551" s="965"/>
      <c r="H551" s="965"/>
      <c r="I551" s="965"/>
      <c r="J551" s="965"/>
      <c r="K551" s="965"/>
    </row>
    <row r="552" spans="5:11" x14ac:dyDescent="0.2">
      <c r="E552" s="965"/>
      <c r="F552" s="965"/>
      <c r="G552" s="965"/>
      <c r="H552" s="965"/>
      <c r="I552" s="965"/>
      <c r="J552" s="965"/>
      <c r="K552" s="965"/>
    </row>
    <row r="553" spans="5:11" x14ac:dyDescent="0.2">
      <c r="E553" s="965"/>
      <c r="F553" s="965"/>
      <c r="G553" s="965"/>
      <c r="H553" s="965"/>
      <c r="I553" s="965"/>
      <c r="J553" s="965"/>
      <c r="K553" s="965"/>
    </row>
    <row r="554" spans="5:11" x14ac:dyDescent="0.2">
      <c r="E554" s="965"/>
      <c r="F554" s="965"/>
      <c r="G554" s="965"/>
      <c r="H554" s="965"/>
      <c r="I554" s="965"/>
      <c r="J554" s="965"/>
      <c r="K554" s="965"/>
    </row>
    <row r="555" spans="5:11" x14ac:dyDescent="0.2">
      <c r="E555" s="965"/>
      <c r="F555" s="965"/>
      <c r="G555" s="965"/>
      <c r="H555" s="965"/>
      <c r="I555" s="965"/>
      <c r="J555" s="965"/>
      <c r="K555" s="965"/>
    </row>
    <row r="556" spans="5:11" x14ac:dyDescent="0.2">
      <c r="E556" s="965"/>
      <c r="F556" s="965"/>
      <c r="G556" s="965"/>
      <c r="H556" s="965"/>
      <c r="I556" s="965"/>
      <c r="J556" s="965"/>
      <c r="K556" s="965"/>
    </row>
    <row r="557" spans="5:11" x14ac:dyDescent="0.2">
      <c r="E557" s="965"/>
      <c r="F557" s="965"/>
      <c r="G557" s="965"/>
      <c r="H557" s="965"/>
      <c r="I557" s="965"/>
      <c r="J557" s="965"/>
      <c r="K557" s="965"/>
    </row>
    <row r="558" spans="5:11" x14ac:dyDescent="0.2">
      <c r="E558" s="965"/>
      <c r="F558" s="965"/>
      <c r="G558" s="965"/>
      <c r="H558" s="965"/>
      <c r="I558" s="965"/>
      <c r="J558" s="965"/>
      <c r="K558" s="965"/>
    </row>
    <row r="559" spans="5:11" x14ac:dyDescent="0.2">
      <c r="E559" s="965"/>
      <c r="F559" s="965"/>
      <c r="G559" s="965"/>
      <c r="H559" s="965"/>
      <c r="I559" s="965"/>
      <c r="J559" s="965"/>
      <c r="K559" s="965"/>
    </row>
    <row r="560" spans="5:11" x14ac:dyDescent="0.2">
      <c r="E560" s="965"/>
      <c r="F560" s="965"/>
      <c r="G560" s="965"/>
      <c r="H560" s="965"/>
      <c r="I560" s="965"/>
      <c r="J560" s="965"/>
      <c r="K560" s="965"/>
    </row>
    <row r="561" spans="5:11" x14ac:dyDescent="0.2">
      <c r="E561" s="965"/>
      <c r="F561" s="965"/>
      <c r="G561" s="965"/>
      <c r="H561" s="965"/>
      <c r="I561" s="965"/>
      <c r="J561" s="965"/>
      <c r="K561" s="965"/>
    </row>
    <row r="562" spans="5:11" x14ac:dyDescent="0.2">
      <c r="E562" s="965"/>
      <c r="F562" s="965"/>
      <c r="G562" s="965"/>
      <c r="H562" s="965"/>
      <c r="I562" s="965"/>
      <c r="J562" s="965"/>
      <c r="K562" s="965"/>
    </row>
    <row r="563" spans="5:11" x14ac:dyDescent="0.2">
      <c r="E563" s="965"/>
      <c r="F563" s="965"/>
      <c r="G563" s="965"/>
      <c r="H563" s="965"/>
      <c r="I563" s="965"/>
      <c r="J563" s="965"/>
      <c r="K563" s="965"/>
    </row>
    <row r="564" spans="5:11" x14ac:dyDescent="0.2">
      <c r="E564" s="965"/>
      <c r="F564" s="965"/>
      <c r="G564" s="965"/>
      <c r="H564" s="965"/>
      <c r="I564" s="965"/>
      <c r="J564" s="965"/>
      <c r="K564" s="965"/>
    </row>
    <row r="565" spans="5:11" x14ac:dyDescent="0.2">
      <c r="E565" s="965"/>
      <c r="F565" s="965"/>
      <c r="G565" s="965"/>
      <c r="H565" s="965"/>
      <c r="I565" s="965"/>
      <c r="J565" s="965"/>
      <c r="K565" s="965"/>
    </row>
    <row r="566" spans="5:11" x14ac:dyDescent="0.2">
      <c r="E566" s="965"/>
      <c r="F566" s="965"/>
      <c r="G566" s="965"/>
      <c r="H566" s="965"/>
      <c r="I566" s="965"/>
      <c r="J566" s="965"/>
      <c r="K566" s="965"/>
    </row>
    <row r="567" spans="5:11" x14ac:dyDescent="0.2">
      <c r="E567" s="965"/>
      <c r="F567" s="965"/>
      <c r="G567" s="965"/>
      <c r="H567" s="965"/>
      <c r="I567" s="965"/>
      <c r="J567" s="965"/>
      <c r="K567" s="965"/>
    </row>
    <row r="568" spans="5:11" x14ac:dyDescent="0.2">
      <c r="E568" s="965"/>
      <c r="F568" s="965"/>
      <c r="G568" s="965"/>
      <c r="H568" s="965"/>
      <c r="I568" s="965"/>
      <c r="J568" s="965"/>
      <c r="K568" s="965"/>
    </row>
    <row r="569" spans="5:11" x14ac:dyDescent="0.2">
      <c r="E569" s="965"/>
      <c r="F569" s="965"/>
      <c r="G569" s="965"/>
      <c r="H569" s="965"/>
      <c r="I569" s="965"/>
      <c r="J569" s="965"/>
      <c r="K569" s="965"/>
    </row>
    <row r="570" spans="5:11" x14ac:dyDescent="0.2">
      <c r="E570" s="965"/>
      <c r="F570" s="965"/>
      <c r="G570" s="965"/>
      <c r="H570" s="965"/>
      <c r="I570" s="965"/>
      <c r="J570" s="965"/>
      <c r="K570" s="965"/>
    </row>
    <row r="571" spans="5:11" x14ac:dyDescent="0.2">
      <c r="E571" s="965"/>
      <c r="F571" s="965"/>
      <c r="G571" s="965"/>
      <c r="H571" s="965"/>
      <c r="I571" s="965"/>
      <c r="J571" s="965"/>
      <c r="K571" s="965"/>
    </row>
    <row r="572" spans="5:11" x14ac:dyDescent="0.2">
      <c r="E572" s="965"/>
      <c r="F572" s="965"/>
      <c r="G572" s="965"/>
      <c r="H572" s="965"/>
      <c r="I572" s="965"/>
      <c r="J572" s="965"/>
      <c r="K572" s="965"/>
    </row>
    <row r="573" spans="5:11" x14ac:dyDescent="0.2">
      <c r="E573" s="965"/>
      <c r="F573" s="965"/>
      <c r="G573" s="965"/>
      <c r="H573" s="965"/>
      <c r="I573" s="965"/>
      <c r="J573" s="965"/>
      <c r="K573" s="965"/>
    </row>
    <row r="574" spans="5:11" x14ac:dyDescent="0.2">
      <c r="E574" s="965"/>
      <c r="F574" s="965"/>
      <c r="G574" s="965"/>
      <c r="H574" s="965"/>
      <c r="I574" s="965"/>
      <c r="J574" s="965"/>
      <c r="K574" s="965"/>
    </row>
    <row r="575" spans="5:11" x14ac:dyDescent="0.2">
      <c r="E575" s="965"/>
      <c r="F575" s="965"/>
      <c r="G575" s="965"/>
      <c r="H575" s="965"/>
      <c r="I575" s="965"/>
      <c r="J575" s="965"/>
      <c r="K575" s="965"/>
    </row>
    <row r="576" spans="5:11" x14ac:dyDescent="0.2">
      <c r="E576" s="965"/>
      <c r="F576" s="965"/>
      <c r="G576" s="965"/>
      <c r="H576" s="965"/>
      <c r="I576" s="965"/>
      <c r="J576" s="965"/>
      <c r="K576" s="965"/>
    </row>
    <row r="577" spans="5:11" x14ac:dyDescent="0.2">
      <c r="E577" s="965"/>
      <c r="F577" s="965"/>
      <c r="G577" s="965"/>
      <c r="H577" s="965"/>
      <c r="I577" s="965"/>
      <c r="J577" s="965"/>
      <c r="K577" s="965"/>
    </row>
    <row r="578" spans="5:11" x14ac:dyDescent="0.2">
      <c r="E578" s="965"/>
      <c r="F578" s="965"/>
      <c r="G578" s="965"/>
      <c r="H578" s="965"/>
      <c r="I578" s="965"/>
      <c r="J578" s="965"/>
      <c r="K578" s="965"/>
    </row>
    <row r="579" spans="5:11" x14ac:dyDescent="0.2">
      <c r="E579" s="965"/>
      <c r="F579" s="965"/>
      <c r="G579" s="965"/>
      <c r="H579" s="965"/>
      <c r="I579" s="965"/>
      <c r="J579" s="965"/>
      <c r="K579" s="965"/>
    </row>
    <row r="580" spans="5:11" x14ac:dyDescent="0.2">
      <c r="E580" s="965"/>
      <c r="F580" s="965"/>
      <c r="G580" s="965"/>
      <c r="H580" s="965"/>
      <c r="I580" s="965"/>
      <c r="J580" s="965"/>
      <c r="K580" s="965"/>
    </row>
    <row r="581" spans="5:11" x14ac:dyDescent="0.2">
      <c r="E581" s="965"/>
      <c r="F581" s="965"/>
      <c r="G581" s="965"/>
      <c r="H581" s="965"/>
      <c r="I581" s="965"/>
      <c r="J581" s="965"/>
      <c r="K581" s="965"/>
    </row>
    <row r="582" spans="5:11" x14ac:dyDescent="0.2">
      <c r="E582" s="965"/>
      <c r="F582" s="965"/>
      <c r="G582" s="965"/>
      <c r="H582" s="965"/>
      <c r="I582" s="965"/>
      <c r="J582" s="965"/>
      <c r="K582" s="965"/>
    </row>
    <row r="583" spans="5:11" x14ac:dyDescent="0.2">
      <c r="E583" s="965"/>
      <c r="F583" s="965"/>
      <c r="G583" s="965"/>
      <c r="H583" s="965"/>
      <c r="I583" s="965"/>
      <c r="J583" s="965"/>
      <c r="K583" s="965"/>
    </row>
    <row r="584" spans="5:11" x14ac:dyDescent="0.2">
      <c r="E584" s="965"/>
      <c r="F584" s="965"/>
      <c r="G584" s="965"/>
      <c r="H584" s="965"/>
      <c r="I584" s="965"/>
      <c r="J584" s="965"/>
      <c r="K584" s="965"/>
    </row>
    <row r="585" spans="5:11" x14ac:dyDescent="0.2">
      <c r="E585" s="965"/>
      <c r="F585" s="965"/>
      <c r="G585" s="965"/>
      <c r="H585" s="965"/>
      <c r="I585" s="965"/>
      <c r="J585" s="965"/>
      <c r="K585" s="965"/>
    </row>
    <row r="586" spans="5:11" x14ac:dyDescent="0.2">
      <c r="E586" s="965"/>
      <c r="F586" s="965"/>
      <c r="G586" s="965"/>
      <c r="H586" s="965"/>
      <c r="I586" s="965"/>
      <c r="J586" s="965"/>
      <c r="K586" s="965"/>
    </row>
    <row r="587" spans="5:11" x14ac:dyDescent="0.2">
      <c r="E587" s="965"/>
      <c r="F587" s="965"/>
      <c r="G587" s="965"/>
      <c r="H587" s="965"/>
      <c r="I587" s="965"/>
      <c r="J587" s="965"/>
      <c r="K587" s="965"/>
    </row>
    <row r="588" spans="5:11" x14ac:dyDescent="0.2">
      <c r="E588" s="965"/>
      <c r="F588" s="965"/>
      <c r="G588" s="965"/>
      <c r="H588" s="965"/>
      <c r="I588" s="965"/>
      <c r="J588" s="965"/>
      <c r="K588" s="965"/>
    </row>
    <row r="589" spans="5:11" x14ac:dyDescent="0.2">
      <c r="E589" s="965"/>
      <c r="F589" s="965"/>
      <c r="G589" s="965"/>
      <c r="H589" s="965"/>
      <c r="I589" s="965"/>
      <c r="J589" s="965"/>
      <c r="K589" s="965"/>
    </row>
    <row r="590" spans="5:11" x14ac:dyDescent="0.2">
      <c r="E590" s="965"/>
      <c r="F590" s="965"/>
      <c r="G590" s="965"/>
      <c r="H590" s="965"/>
      <c r="I590" s="965"/>
      <c r="J590" s="965"/>
      <c r="K590" s="965"/>
    </row>
    <row r="591" spans="5:11" x14ac:dyDescent="0.2">
      <c r="E591" s="965"/>
      <c r="F591" s="965"/>
      <c r="G591" s="965"/>
      <c r="H591" s="965"/>
      <c r="I591" s="965"/>
      <c r="J591" s="965"/>
      <c r="K591" s="965"/>
    </row>
    <row r="592" spans="5:11" x14ac:dyDescent="0.2">
      <c r="E592" s="965"/>
      <c r="F592" s="965"/>
      <c r="G592" s="965"/>
      <c r="H592" s="965"/>
      <c r="I592" s="965"/>
      <c r="J592" s="965"/>
      <c r="K592" s="965"/>
    </row>
    <row r="593" spans="5:11" x14ac:dyDescent="0.2">
      <c r="E593" s="965"/>
      <c r="F593" s="965"/>
      <c r="G593" s="965"/>
      <c r="H593" s="965"/>
      <c r="I593" s="965"/>
      <c r="J593" s="965"/>
      <c r="K593" s="965"/>
    </row>
    <row r="594" spans="5:11" x14ac:dyDescent="0.2">
      <c r="E594" s="965"/>
      <c r="F594" s="965"/>
      <c r="G594" s="965"/>
      <c r="H594" s="965"/>
      <c r="I594" s="965"/>
      <c r="J594" s="965"/>
      <c r="K594" s="965"/>
    </row>
    <row r="595" spans="5:11" x14ac:dyDescent="0.2">
      <c r="E595" s="965"/>
      <c r="F595" s="965"/>
      <c r="G595" s="965"/>
      <c r="H595" s="965"/>
      <c r="I595" s="965"/>
      <c r="J595" s="965"/>
      <c r="K595" s="965"/>
    </row>
    <row r="596" spans="5:11" x14ac:dyDescent="0.2">
      <c r="E596" s="965"/>
      <c r="F596" s="965"/>
      <c r="G596" s="965"/>
      <c r="H596" s="965"/>
      <c r="I596" s="965"/>
      <c r="J596" s="965"/>
      <c r="K596" s="965"/>
    </row>
    <row r="597" spans="5:11" x14ac:dyDescent="0.2">
      <c r="E597" s="965"/>
      <c r="F597" s="965"/>
      <c r="G597" s="965"/>
      <c r="H597" s="965"/>
      <c r="I597" s="965"/>
      <c r="J597" s="965"/>
      <c r="K597" s="965"/>
    </row>
    <row r="598" spans="5:11" x14ac:dyDescent="0.2">
      <c r="E598" s="965"/>
      <c r="F598" s="965"/>
      <c r="G598" s="965"/>
      <c r="H598" s="965"/>
      <c r="I598" s="965"/>
      <c r="J598" s="965"/>
      <c r="K598" s="965"/>
    </row>
    <row r="599" spans="5:11" x14ac:dyDescent="0.2">
      <c r="E599" s="965"/>
      <c r="F599" s="965"/>
      <c r="G599" s="965"/>
      <c r="H599" s="965"/>
      <c r="I599" s="965"/>
      <c r="J599" s="965"/>
      <c r="K599" s="965"/>
    </row>
    <row r="600" spans="5:11" x14ac:dyDescent="0.2">
      <c r="E600" s="965"/>
      <c r="F600" s="965"/>
      <c r="G600" s="965"/>
      <c r="H600" s="965"/>
      <c r="I600" s="965"/>
      <c r="J600" s="965"/>
      <c r="K600" s="965"/>
    </row>
    <row r="601" spans="5:11" x14ac:dyDescent="0.2">
      <c r="E601" s="965"/>
      <c r="F601" s="965"/>
      <c r="G601" s="965"/>
      <c r="H601" s="965"/>
      <c r="I601" s="965"/>
      <c r="J601" s="965"/>
      <c r="K601" s="965"/>
    </row>
    <row r="602" spans="5:11" x14ac:dyDescent="0.2">
      <c r="E602" s="965"/>
      <c r="F602" s="965"/>
      <c r="G602" s="965"/>
      <c r="H602" s="965"/>
      <c r="I602" s="965"/>
      <c r="J602" s="965"/>
      <c r="K602" s="965"/>
    </row>
    <row r="603" spans="5:11" x14ac:dyDescent="0.2">
      <c r="E603" s="965"/>
      <c r="F603" s="965"/>
      <c r="G603" s="965"/>
      <c r="H603" s="965"/>
      <c r="I603" s="965"/>
      <c r="J603" s="965"/>
      <c r="K603" s="965"/>
    </row>
    <row r="604" spans="5:11" x14ac:dyDescent="0.2">
      <c r="E604" s="965"/>
      <c r="F604" s="965"/>
      <c r="G604" s="965"/>
      <c r="H604" s="965"/>
      <c r="I604" s="965"/>
      <c r="J604" s="965"/>
      <c r="K604" s="965"/>
    </row>
    <row r="605" spans="5:11" x14ac:dyDescent="0.2">
      <c r="E605" s="965"/>
      <c r="F605" s="965"/>
      <c r="G605" s="965"/>
      <c r="H605" s="965"/>
      <c r="I605" s="965"/>
      <c r="J605" s="965"/>
      <c r="K605" s="965"/>
    </row>
    <row r="606" spans="5:11" x14ac:dyDescent="0.2">
      <c r="E606" s="965"/>
      <c r="F606" s="965"/>
      <c r="G606" s="965"/>
      <c r="H606" s="965"/>
      <c r="I606" s="965"/>
      <c r="J606" s="965"/>
      <c r="K606" s="965"/>
    </row>
    <row r="607" spans="5:11" x14ac:dyDescent="0.2">
      <c r="E607" s="965"/>
      <c r="F607" s="965"/>
      <c r="G607" s="965"/>
      <c r="H607" s="965"/>
      <c r="I607" s="965"/>
      <c r="J607" s="965"/>
      <c r="K607" s="965"/>
    </row>
    <row r="608" spans="5:11" x14ac:dyDescent="0.2">
      <c r="E608" s="965"/>
      <c r="F608" s="965"/>
      <c r="G608" s="965"/>
      <c r="H608" s="965"/>
      <c r="I608" s="965"/>
      <c r="J608" s="965"/>
      <c r="K608" s="965"/>
    </row>
    <row r="609" spans="5:11" x14ac:dyDescent="0.2">
      <c r="E609" s="965"/>
      <c r="F609" s="965"/>
      <c r="G609" s="965"/>
      <c r="H609" s="965"/>
      <c r="I609" s="965"/>
      <c r="J609" s="965"/>
      <c r="K609" s="965"/>
    </row>
    <row r="610" spans="5:11" x14ac:dyDescent="0.2">
      <c r="E610" s="965"/>
      <c r="F610" s="965"/>
      <c r="G610" s="965"/>
      <c r="H610" s="965"/>
      <c r="I610" s="965"/>
      <c r="J610" s="965"/>
      <c r="K610" s="965"/>
    </row>
    <row r="611" spans="5:11" x14ac:dyDescent="0.2">
      <c r="E611" s="965"/>
      <c r="F611" s="965"/>
      <c r="G611" s="965"/>
      <c r="H611" s="965"/>
      <c r="I611" s="965"/>
      <c r="J611" s="965"/>
      <c r="K611" s="965"/>
    </row>
    <row r="612" spans="5:11" x14ac:dyDescent="0.2">
      <c r="E612" s="965"/>
      <c r="F612" s="965"/>
      <c r="G612" s="965"/>
      <c r="H612" s="965"/>
      <c r="I612" s="965"/>
      <c r="J612" s="965"/>
      <c r="K612" s="965"/>
    </row>
    <row r="613" spans="5:11" x14ac:dyDescent="0.2">
      <c r="E613" s="965"/>
      <c r="F613" s="965"/>
      <c r="G613" s="965"/>
      <c r="H613" s="965"/>
      <c r="I613" s="965"/>
      <c r="J613" s="965"/>
      <c r="K613" s="965"/>
    </row>
    <row r="614" spans="5:11" x14ac:dyDescent="0.2">
      <c r="E614" s="965"/>
      <c r="F614" s="965"/>
      <c r="G614" s="965"/>
      <c r="H614" s="965"/>
      <c r="I614" s="965"/>
      <c r="J614" s="965"/>
      <c r="K614" s="965"/>
    </row>
    <row r="615" spans="5:11" x14ac:dyDescent="0.2">
      <c r="E615" s="965"/>
      <c r="F615" s="965"/>
      <c r="G615" s="965"/>
      <c r="H615" s="965"/>
      <c r="I615" s="965"/>
      <c r="J615" s="965"/>
      <c r="K615" s="965"/>
    </row>
    <row r="616" spans="5:11" x14ac:dyDescent="0.2">
      <c r="E616" s="965"/>
      <c r="F616" s="965"/>
      <c r="G616" s="965"/>
      <c r="H616" s="965"/>
      <c r="I616" s="965"/>
      <c r="J616" s="965"/>
      <c r="K616" s="965"/>
    </row>
    <row r="617" spans="5:11" x14ac:dyDescent="0.2">
      <c r="E617" s="965"/>
      <c r="F617" s="965"/>
      <c r="G617" s="965"/>
      <c r="H617" s="965"/>
      <c r="I617" s="965"/>
      <c r="J617" s="965"/>
      <c r="K617" s="965"/>
    </row>
    <row r="618" spans="5:11" x14ac:dyDescent="0.2">
      <c r="E618" s="965"/>
      <c r="F618" s="965"/>
      <c r="G618" s="965"/>
      <c r="H618" s="965"/>
      <c r="I618" s="965"/>
      <c r="J618" s="965"/>
      <c r="K618" s="965"/>
    </row>
    <row r="619" spans="5:11" x14ac:dyDescent="0.2">
      <c r="E619" s="965"/>
      <c r="F619" s="965"/>
      <c r="G619" s="965"/>
      <c r="H619" s="965"/>
      <c r="I619" s="965"/>
      <c r="J619" s="965"/>
      <c r="K619" s="965"/>
    </row>
    <row r="620" spans="5:11" x14ac:dyDescent="0.2">
      <c r="E620" s="965"/>
      <c r="F620" s="965"/>
      <c r="G620" s="965"/>
      <c r="H620" s="965"/>
      <c r="I620" s="965"/>
      <c r="J620" s="965"/>
      <c r="K620" s="965"/>
    </row>
    <row r="621" spans="5:11" x14ac:dyDescent="0.2">
      <c r="E621" s="965"/>
      <c r="F621" s="965"/>
      <c r="G621" s="965"/>
      <c r="H621" s="965"/>
      <c r="I621" s="965"/>
      <c r="J621" s="965"/>
      <c r="K621" s="965"/>
    </row>
    <row r="622" spans="5:11" x14ac:dyDescent="0.2">
      <c r="E622" s="965"/>
      <c r="F622" s="965"/>
      <c r="G622" s="965"/>
      <c r="H622" s="965"/>
      <c r="I622" s="965"/>
      <c r="J622" s="965"/>
      <c r="K622" s="965"/>
    </row>
    <row r="623" spans="5:11" x14ac:dyDescent="0.2">
      <c r="E623" s="965"/>
      <c r="F623" s="965"/>
      <c r="G623" s="965"/>
      <c r="H623" s="965"/>
      <c r="I623" s="965"/>
      <c r="J623" s="965"/>
      <c r="K623" s="965"/>
    </row>
    <row r="624" spans="5:11" x14ac:dyDescent="0.2">
      <c r="E624" s="965"/>
      <c r="F624" s="965"/>
      <c r="G624" s="965"/>
      <c r="H624" s="965"/>
      <c r="I624" s="965"/>
      <c r="J624" s="965"/>
      <c r="K624" s="965"/>
    </row>
    <row r="625" spans="5:11" x14ac:dyDescent="0.2">
      <c r="E625" s="965"/>
      <c r="F625" s="965"/>
      <c r="G625" s="965"/>
      <c r="H625" s="965"/>
      <c r="I625" s="965"/>
      <c r="J625" s="965"/>
      <c r="K625" s="965"/>
    </row>
    <row r="626" spans="5:11" x14ac:dyDescent="0.2">
      <c r="E626" s="965"/>
      <c r="F626" s="965"/>
      <c r="G626" s="965"/>
      <c r="H626" s="965"/>
      <c r="I626" s="965"/>
      <c r="J626" s="965"/>
      <c r="K626" s="965"/>
    </row>
    <row r="627" spans="5:11" x14ac:dyDescent="0.2">
      <c r="E627" s="965"/>
      <c r="F627" s="965"/>
      <c r="G627" s="965"/>
      <c r="H627" s="965"/>
      <c r="I627" s="965"/>
      <c r="J627" s="965"/>
      <c r="K627" s="965"/>
    </row>
    <row r="628" spans="5:11" x14ac:dyDescent="0.2">
      <c r="E628" s="965"/>
      <c r="F628" s="965"/>
      <c r="G628" s="965"/>
      <c r="H628" s="965"/>
      <c r="I628" s="965"/>
      <c r="J628" s="965"/>
      <c r="K628" s="965"/>
    </row>
    <row r="629" spans="5:11" x14ac:dyDescent="0.2">
      <c r="E629" s="965"/>
      <c r="F629" s="965"/>
      <c r="G629" s="965"/>
      <c r="H629" s="965"/>
      <c r="I629" s="965"/>
      <c r="J629" s="965"/>
      <c r="K629" s="965"/>
    </row>
    <row r="630" spans="5:11" x14ac:dyDescent="0.2">
      <c r="E630" s="965"/>
      <c r="F630" s="965"/>
      <c r="G630" s="965"/>
      <c r="H630" s="965"/>
      <c r="I630" s="965"/>
      <c r="J630" s="965"/>
      <c r="K630" s="965"/>
    </row>
    <row r="631" spans="5:11" x14ac:dyDescent="0.2">
      <c r="E631" s="965"/>
      <c r="F631" s="965"/>
      <c r="G631" s="965"/>
      <c r="H631" s="965"/>
      <c r="I631" s="965"/>
      <c r="J631" s="965"/>
      <c r="K631" s="965"/>
    </row>
    <row r="632" spans="5:11" x14ac:dyDescent="0.2">
      <c r="E632" s="965"/>
      <c r="F632" s="965"/>
      <c r="G632" s="965"/>
      <c r="H632" s="965"/>
      <c r="I632" s="965"/>
      <c r="J632" s="965"/>
      <c r="K632" s="965"/>
    </row>
    <row r="633" spans="5:11" x14ac:dyDescent="0.2">
      <c r="E633" s="965"/>
      <c r="F633" s="965"/>
      <c r="G633" s="965"/>
      <c r="H633" s="965"/>
      <c r="I633" s="965"/>
      <c r="J633" s="965"/>
      <c r="K633" s="965"/>
    </row>
    <row r="634" spans="5:11" x14ac:dyDescent="0.2">
      <c r="E634" s="965"/>
      <c r="F634" s="965"/>
      <c r="G634" s="965"/>
      <c r="H634" s="965"/>
      <c r="I634" s="965"/>
      <c r="J634" s="965"/>
      <c r="K634" s="965"/>
    </row>
    <row r="635" spans="5:11" x14ac:dyDescent="0.2">
      <c r="E635" s="965"/>
      <c r="F635" s="965"/>
      <c r="G635" s="965"/>
      <c r="H635" s="965"/>
      <c r="I635" s="965"/>
      <c r="J635" s="965"/>
      <c r="K635" s="965"/>
    </row>
    <row r="636" spans="5:11" x14ac:dyDescent="0.2">
      <c r="E636" s="965"/>
      <c r="F636" s="965"/>
      <c r="G636" s="965"/>
      <c r="H636" s="965"/>
      <c r="I636" s="965"/>
      <c r="J636" s="965"/>
      <c r="K636" s="965"/>
    </row>
    <row r="637" spans="5:11" x14ac:dyDescent="0.2">
      <c r="E637" s="965"/>
      <c r="F637" s="965"/>
      <c r="G637" s="965"/>
      <c r="H637" s="965"/>
      <c r="I637" s="965"/>
      <c r="J637" s="965"/>
      <c r="K637" s="965"/>
    </row>
    <row r="638" spans="5:11" x14ac:dyDescent="0.2">
      <c r="E638" s="965"/>
      <c r="F638" s="965"/>
      <c r="G638" s="965"/>
      <c r="H638" s="965"/>
      <c r="I638" s="965"/>
      <c r="J638" s="965"/>
      <c r="K638" s="965"/>
    </row>
    <row r="639" spans="5:11" x14ac:dyDescent="0.2">
      <c r="E639" s="965"/>
      <c r="F639" s="965"/>
      <c r="G639" s="965"/>
      <c r="H639" s="965"/>
      <c r="I639" s="965"/>
      <c r="J639" s="965"/>
      <c r="K639" s="965"/>
    </row>
    <row r="640" spans="5:11" x14ac:dyDescent="0.2">
      <c r="E640" s="965"/>
      <c r="F640" s="965"/>
      <c r="G640" s="965"/>
      <c r="H640" s="965"/>
      <c r="I640" s="965"/>
      <c r="J640" s="965"/>
      <c r="K640" s="965"/>
    </row>
    <row r="641" spans="5:11" x14ac:dyDescent="0.2">
      <c r="E641" s="965"/>
      <c r="F641" s="965"/>
      <c r="G641" s="965"/>
      <c r="H641" s="965"/>
      <c r="I641" s="965"/>
      <c r="J641" s="965"/>
      <c r="K641" s="965"/>
    </row>
    <row r="642" spans="5:11" x14ac:dyDescent="0.2">
      <c r="E642" s="965"/>
      <c r="F642" s="965"/>
      <c r="G642" s="965"/>
      <c r="H642" s="965"/>
      <c r="I642" s="965"/>
      <c r="J642" s="965"/>
      <c r="K642" s="965"/>
    </row>
    <row r="643" spans="5:11" x14ac:dyDescent="0.2">
      <c r="E643" s="965"/>
      <c r="F643" s="965"/>
      <c r="G643" s="965"/>
      <c r="H643" s="965"/>
      <c r="I643" s="965"/>
      <c r="J643" s="965"/>
      <c r="K643" s="965"/>
    </row>
    <row r="644" spans="5:11" x14ac:dyDescent="0.2">
      <c r="E644" s="965"/>
      <c r="F644" s="965"/>
      <c r="G644" s="965"/>
      <c r="H644" s="965"/>
      <c r="I644" s="965"/>
      <c r="J644" s="965"/>
      <c r="K644" s="965"/>
    </row>
    <row r="645" spans="5:11" x14ac:dyDescent="0.2">
      <c r="E645" s="965"/>
      <c r="F645" s="965"/>
      <c r="G645" s="965"/>
      <c r="H645" s="965"/>
      <c r="I645" s="965"/>
      <c r="J645" s="965"/>
      <c r="K645" s="965"/>
    </row>
    <row r="646" spans="5:11" x14ac:dyDescent="0.2">
      <c r="E646" s="965"/>
      <c r="F646" s="965"/>
      <c r="G646" s="965"/>
      <c r="H646" s="965"/>
      <c r="I646" s="965"/>
      <c r="J646" s="965"/>
      <c r="K646" s="965"/>
    </row>
    <row r="647" spans="5:11" x14ac:dyDescent="0.2">
      <c r="E647" s="965"/>
      <c r="F647" s="965"/>
      <c r="G647" s="965"/>
      <c r="H647" s="965"/>
      <c r="I647" s="965"/>
      <c r="J647" s="965"/>
      <c r="K647" s="965"/>
    </row>
    <row r="648" spans="5:11" x14ac:dyDescent="0.2">
      <c r="E648" s="965"/>
      <c r="F648" s="965"/>
      <c r="G648" s="965"/>
      <c r="H648" s="965"/>
      <c r="I648" s="965"/>
      <c r="J648" s="965"/>
      <c r="K648" s="965"/>
    </row>
    <row r="649" spans="5:11" x14ac:dyDescent="0.2">
      <c r="E649" s="965"/>
      <c r="F649" s="965"/>
      <c r="G649" s="965"/>
      <c r="H649" s="965"/>
      <c r="I649" s="965"/>
      <c r="J649" s="965"/>
      <c r="K649" s="965"/>
    </row>
    <row r="650" spans="5:11" x14ac:dyDescent="0.2">
      <c r="E650" s="965"/>
      <c r="F650" s="965"/>
      <c r="G650" s="965"/>
      <c r="H650" s="965"/>
      <c r="I650" s="965"/>
      <c r="J650" s="965"/>
      <c r="K650" s="965"/>
    </row>
    <row r="651" spans="5:11" x14ac:dyDescent="0.2">
      <c r="E651" s="965"/>
      <c r="F651" s="965"/>
      <c r="G651" s="965"/>
      <c r="H651" s="965"/>
      <c r="I651" s="965"/>
      <c r="J651" s="965"/>
      <c r="K651" s="965"/>
    </row>
    <row r="652" spans="5:11" x14ac:dyDescent="0.2">
      <c r="E652" s="965"/>
      <c r="F652" s="965"/>
      <c r="G652" s="965"/>
      <c r="H652" s="965"/>
      <c r="I652" s="965"/>
      <c r="J652" s="965"/>
      <c r="K652" s="965"/>
    </row>
    <row r="653" spans="5:11" x14ac:dyDescent="0.2">
      <c r="E653" s="965"/>
      <c r="F653" s="965"/>
      <c r="G653" s="965"/>
      <c r="H653" s="965"/>
      <c r="I653" s="965"/>
      <c r="J653" s="965"/>
      <c r="K653" s="965"/>
    </row>
    <row r="654" spans="5:11" x14ac:dyDescent="0.2">
      <c r="E654" s="965"/>
      <c r="F654" s="965"/>
      <c r="G654" s="965"/>
      <c r="H654" s="965"/>
      <c r="I654" s="965"/>
      <c r="J654" s="965"/>
      <c r="K654" s="965"/>
    </row>
    <row r="655" spans="5:11" x14ac:dyDescent="0.2">
      <c r="E655" s="965"/>
      <c r="F655" s="965"/>
      <c r="G655" s="965"/>
      <c r="H655" s="965"/>
      <c r="I655" s="965"/>
      <c r="J655" s="965"/>
      <c r="K655" s="965"/>
    </row>
    <row r="656" spans="5:11" x14ac:dyDescent="0.2">
      <c r="E656" s="965"/>
      <c r="F656" s="965"/>
      <c r="G656" s="965"/>
      <c r="H656" s="965"/>
      <c r="I656" s="965"/>
      <c r="J656" s="965"/>
      <c r="K656" s="965"/>
    </row>
    <row r="657" spans="5:11" x14ac:dyDescent="0.2">
      <c r="E657" s="965"/>
      <c r="F657" s="965"/>
      <c r="G657" s="965"/>
      <c r="H657" s="965"/>
      <c r="I657" s="965"/>
      <c r="J657" s="965"/>
      <c r="K657" s="965"/>
    </row>
    <row r="658" spans="5:11" x14ac:dyDescent="0.2">
      <c r="E658" s="965"/>
      <c r="F658" s="965"/>
      <c r="G658" s="965"/>
      <c r="H658" s="965"/>
      <c r="I658" s="965"/>
      <c r="J658" s="965"/>
      <c r="K658" s="965"/>
    </row>
    <row r="659" spans="5:11" x14ac:dyDescent="0.2">
      <c r="E659" s="965"/>
      <c r="F659" s="965"/>
      <c r="G659" s="965"/>
      <c r="H659" s="965"/>
      <c r="I659" s="965"/>
      <c r="J659" s="965"/>
      <c r="K659" s="965"/>
    </row>
    <row r="660" spans="5:11" x14ac:dyDescent="0.2">
      <c r="E660" s="965"/>
      <c r="F660" s="965"/>
      <c r="G660" s="965"/>
      <c r="H660" s="965"/>
      <c r="I660" s="965"/>
      <c r="J660" s="965"/>
      <c r="K660" s="965"/>
    </row>
    <row r="661" spans="5:11" x14ac:dyDescent="0.2">
      <c r="E661" s="965"/>
      <c r="F661" s="965"/>
      <c r="G661" s="965"/>
      <c r="H661" s="965"/>
      <c r="I661" s="965"/>
      <c r="J661" s="965"/>
      <c r="K661" s="965"/>
    </row>
    <row r="662" spans="5:11" x14ac:dyDescent="0.2">
      <c r="E662" s="965"/>
      <c r="F662" s="965"/>
      <c r="G662" s="965"/>
      <c r="H662" s="965"/>
      <c r="I662" s="965"/>
      <c r="J662" s="965"/>
      <c r="K662" s="965"/>
    </row>
    <row r="663" spans="5:11" x14ac:dyDescent="0.2">
      <c r="E663" s="965"/>
      <c r="F663" s="965"/>
      <c r="G663" s="965"/>
      <c r="H663" s="965"/>
      <c r="I663" s="965"/>
      <c r="J663" s="965"/>
      <c r="K663" s="965"/>
    </row>
    <row r="664" spans="5:11" x14ac:dyDescent="0.2">
      <c r="E664" s="965"/>
      <c r="F664" s="965"/>
      <c r="G664" s="965"/>
      <c r="H664" s="965"/>
      <c r="I664" s="965"/>
      <c r="J664" s="965"/>
      <c r="K664" s="965"/>
    </row>
    <row r="665" spans="5:11" x14ac:dyDescent="0.2">
      <c r="E665" s="965"/>
      <c r="F665" s="965"/>
      <c r="G665" s="965"/>
      <c r="H665" s="965"/>
      <c r="I665" s="965"/>
      <c r="J665" s="965"/>
      <c r="K665" s="965"/>
    </row>
    <row r="666" spans="5:11" x14ac:dyDescent="0.2">
      <c r="E666" s="965"/>
      <c r="F666" s="965"/>
      <c r="G666" s="965"/>
      <c r="H666" s="965"/>
      <c r="I666" s="965"/>
      <c r="J666" s="965"/>
      <c r="K666" s="965"/>
    </row>
    <row r="667" spans="5:11" x14ac:dyDescent="0.2">
      <c r="E667" s="965"/>
      <c r="F667" s="965"/>
      <c r="G667" s="965"/>
      <c r="H667" s="965"/>
      <c r="I667" s="965"/>
      <c r="J667" s="965"/>
      <c r="K667" s="965"/>
    </row>
    <row r="668" spans="5:11" x14ac:dyDescent="0.2">
      <c r="E668" s="965"/>
      <c r="F668" s="965"/>
      <c r="G668" s="965"/>
      <c r="H668" s="965"/>
      <c r="I668" s="965"/>
      <c r="J668" s="965"/>
      <c r="K668" s="965"/>
    </row>
    <row r="669" spans="5:11" x14ac:dyDescent="0.2">
      <c r="E669" s="965"/>
      <c r="F669" s="965"/>
      <c r="G669" s="965"/>
      <c r="H669" s="965"/>
      <c r="I669" s="965"/>
      <c r="J669" s="965"/>
      <c r="K669" s="965"/>
    </row>
    <row r="670" spans="5:11" x14ac:dyDescent="0.2">
      <c r="E670" s="965"/>
      <c r="F670" s="965"/>
      <c r="G670" s="965"/>
      <c r="H670" s="965"/>
      <c r="I670" s="965"/>
      <c r="J670" s="965"/>
      <c r="K670" s="965"/>
    </row>
    <row r="671" spans="5:11" x14ac:dyDescent="0.2">
      <c r="E671" s="965"/>
      <c r="F671" s="965"/>
      <c r="G671" s="965"/>
      <c r="H671" s="965"/>
      <c r="I671" s="965"/>
      <c r="J671" s="965"/>
      <c r="K671" s="965"/>
    </row>
    <row r="672" spans="5:11" x14ac:dyDescent="0.2">
      <c r="E672" s="965"/>
      <c r="F672" s="965"/>
      <c r="G672" s="965"/>
      <c r="H672" s="965"/>
      <c r="I672" s="965"/>
      <c r="J672" s="965"/>
      <c r="K672" s="965"/>
    </row>
    <row r="673" spans="5:11" x14ac:dyDescent="0.2">
      <c r="E673" s="965"/>
      <c r="F673" s="965"/>
      <c r="G673" s="965"/>
      <c r="H673" s="965"/>
      <c r="I673" s="965"/>
      <c r="J673" s="965"/>
      <c r="K673" s="965"/>
    </row>
    <row r="674" spans="5:11" x14ac:dyDescent="0.2">
      <c r="E674" s="965"/>
      <c r="F674" s="965"/>
      <c r="G674" s="965"/>
      <c r="H674" s="965"/>
      <c r="I674" s="965"/>
      <c r="J674" s="965"/>
      <c r="K674" s="965"/>
    </row>
    <row r="675" spans="5:11" x14ac:dyDescent="0.2">
      <c r="E675" s="965"/>
      <c r="F675" s="965"/>
      <c r="G675" s="965"/>
      <c r="H675" s="965"/>
      <c r="I675" s="965"/>
      <c r="J675" s="965"/>
      <c r="K675" s="965"/>
    </row>
    <row r="676" spans="5:11" x14ac:dyDescent="0.2">
      <c r="E676" s="965"/>
      <c r="F676" s="965"/>
      <c r="G676" s="965"/>
      <c r="H676" s="965"/>
      <c r="I676" s="965"/>
      <c r="J676" s="965"/>
      <c r="K676" s="965"/>
    </row>
    <row r="677" spans="5:11" x14ac:dyDescent="0.2">
      <c r="E677" s="965"/>
      <c r="F677" s="965"/>
      <c r="G677" s="965"/>
      <c r="H677" s="965"/>
      <c r="I677" s="965"/>
      <c r="J677" s="965"/>
      <c r="K677" s="965"/>
    </row>
    <row r="678" spans="5:11" x14ac:dyDescent="0.2">
      <c r="E678" s="965"/>
      <c r="F678" s="965"/>
      <c r="G678" s="965"/>
      <c r="H678" s="965"/>
      <c r="I678" s="965"/>
      <c r="J678" s="965"/>
      <c r="K678" s="965"/>
    </row>
    <row r="679" spans="5:11" x14ac:dyDescent="0.2">
      <c r="E679" s="965"/>
      <c r="F679" s="965"/>
      <c r="G679" s="965"/>
      <c r="H679" s="965"/>
      <c r="I679" s="965"/>
      <c r="J679" s="965"/>
      <c r="K679" s="965"/>
    </row>
    <row r="680" spans="5:11" x14ac:dyDescent="0.2">
      <c r="E680" s="965"/>
      <c r="F680" s="965"/>
      <c r="G680" s="965"/>
      <c r="H680" s="965"/>
      <c r="I680" s="965"/>
      <c r="J680" s="965"/>
      <c r="K680" s="965"/>
    </row>
    <row r="681" spans="5:11" x14ac:dyDescent="0.2">
      <c r="E681" s="965"/>
      <c r="F681" s="965"/>
      <c r="G681" s="965"/>
      <c r="H681" s="965"/>
      <c r="I681" s="965"/>
      <c r="J681" s="965"/>
      <c r="K681" s="965"/>
    </row>
    <row r="682" spans="5:11" x14ac:dyDescent="0.2">
      <c r="E682" s="965"/>
      <c r="F682" s="965"/>
      <c r="G682" s="965"/>
      <c r="H682" s="965"/>
      <c r="I682" s="965"/>
      <c r="J682" s="965"/>
      <c r="K682" s="965"/>
    </row>
    <row r="683" spans="5:11" x14ac:dyDescent="0.2">
      <c r="E683" s="965"/>
      <c r="F683" s="965"/>
      <c r="G683" s="965"/>
      <c r="H683" s="965"/>
      <c r="I683" s="965"/>
      <c r="J683" s="965"/>
      <c r="K683" s="965"/>
    </row>
    <row r="684" spans="5:11" x14ac:dyDescent="0.2">
      <c r="E684" s="965"/>
      <c r="F684" s="965"/>
      <c r="G684" s="965"/>
      <c r="H684" s="965"/>
      <c r="I684" s="965"/>
      <c r="J684" s="965"/>
      <c r="K684" s="965"/>
    </row>
    <row r="685" spans="5:11" x14ac:dyDescent="0.2">
      <c r="E685" s="965"/>
      <c r="F685" s="965"/>
      <c r="G685" s="965"/>
      <c r="H685" s="965"/>
      <c r="I685" s="965"/>
      <c r="J685" s="965"/>
      <c r="K685" s="965"/>
    </row>
    <row r="686" spans="5:11" x14ac:dyDescent="0.2">
      <c r="E686" s="965"/>
      <c r="F686" s="965"/>
      <c r="G686" s="965"/>
      <c r="H686" s="965"/>
      <c r="I686" s="965"/>
      <c r="J686" s="965"/>
      <c r="K686" s="965"/>
    </row>
    <row r="687" spans="5:11" x14ac:dyDescent="0.2">
      <c r="E687" s="965"/>
      <c r="F687" s="965"/>
      <c r="G687" s="965"/>
      <c r="H687" s="965"/>
      <c r="I687" s="965"/>
      <c r="J687" s="965"/>
      <c r="K687" s="965"/>
    </row>
    <row r="688" spans="5:11" x14ac:dyDescent="0.2">
      <c r="E688" s="965"/>
      <c r="F688" s="965"/>
      <c r="G688" s="965"/>
      <c r="H688" s="965"/>
      <c r="I688" s="965"/>
      <c r="J688" s="965"/>
      <c r="K688" s="965"/>
    </row>
    <row r="689" spans="5:11" x14ac:dyDescent="0.2">
      <c r="E689" s="965"/>
      <c r="F689" s="965"/>
      <c r="G689" s="965"/>
      <c r="H689" s="965"/>
      <c r="I689" s="965"/>
      <c r="J689" s="965"/>
      <c r="K689" s="965"/>
    </row>
    <row r="690" spans="5:11" x14ac:dyDescent="0.2">
      <c r="E690" s="965"/>
      <c r="F690" s="965"/>
      <c r="G690" s="965"/>
      <c r="H690" s="965"/>
      <c r="I690" s="965"/>
      <c r="J690" s="965"/>
      <c r="K690" s="965"/>
    </row>
    <row r="691" spans="5:11" x14ac:dyDescent="0.2">
      <c r="E691" s="965"/>
      <c r="F691" s="965"/>
      <c r="G691" s="965"/>
      <c r="H691" s="965"/>
      <c r="I691" s="965"/>
      <c r="J691" s="965"/>
      <c r="K691" s="965"/>
    </row>
    <row r="692" spans="5:11" x14ac:dyDescent="0.2">
      <c r="E692" s="965"/>
      <c r="F692" s="965"/>
      <c r="G692" s="965"/>
      <c r="H692" s="965"/>
      <c r="I692" s="965"/>
      <c r="J692" s="965"/>
      <c r="K692" s="965"/>
    </row>
    <row r="693" spans="5:11" x14ac:dyDescent="0.2">
      <c r="E693" s="965"/>
      <c r="F693" s="965"/>
      <c r="G693" s="965"/>
      <c r="H693" s="965"/>
      <c r="I693" s="965"/>
      <c r="J693" s="965"/>
      <c r="K693" s="965"/>
    </row>
    <row r="694" spans="5:11" x14ac:dyDescent="0.2">
      <c r="E694" s="965"/>
      <c r="F694" s="965"/>
      <c r="G694" s="965"/>
      <c r="H694" s="965"/>
      <c r="I694" s="965"/>
      <c r="J694" s="965"/>
      <c r="K694" s="965"/>
    </row>
    <row r="695" spans="5:11" x14ac:dyDescent="0.2">
      <c r="E695" s="965"/>
      <c r="F695" s="965"/>
      <c r="G695" s="965"/>
      <c r="H695" s="965"/>
      <c r="I695" s="965"/>
      <c r="J695" s="965"/>
      <c r="K695" s="965"/>
    </row>
    <row r="696" spans="5:11" x14ac:dyDescent="0.2">
      <c r="E696" s="965"/>
      <c r="F696" s="965"/>
      <c r="G696" s="965"/>
      <c r="H696" s="965"/>
      <c r="I696" s="965"/>
      <c r="J696" s="965"/>
      <c r="K696" s="965"/>
    </row>
    <row r="697" spans="5:11" x14ac:dyDescent="0.2">
      <c r="E697" s="965"/>
      <c r="F697" s="965"/>
      <c r="G697" s="965"/>
      <c r="H697" s="965"/>
      <c r="I697" s="965"/>
      <c r="J697" s="965"/>
      <c r="K697" s="965"/>
    </row>
    <row r="698" spans="5:11" x14ac:dyDescent="0.2">
      <c r="E698" s="965"/>
      <c r="F698" s="965"/>
      <c r="G698" s="965"/>
      <c r="H698" s="965"/>
      <c r="I698" s="965"/>
      <c r="J698" s="965"/>
      <c r="K698" s="965"/>
    </row>
    <row r="699" spans="5:11" x14ac:dyDescent="0.2">
      <c r="E699" s="965"/>
      <c r="F699" s="965"/>
      <c r="G699" s="965"/>
      <c r="H699" s="965"/>
      <c r="I699" s="965"/>
      <c r="J699" s="965"/>
      <c r="K699" s="965"/>
    </row>
    <row r="700" spans="5:11" x14ac:dyDescent="0.2">
      <c r="E700" s="965"/>
      <c r="F700" s="965"/>
      <c r="G700" s="965"/>
      <c r="H700" s="965"/>
      <c r="I700" s="965"/>
      <c r="J700" s="965"/>
      <c r="K700" s="965"/>
    </row>
    <row r="701" spans="5:11" x14ac:dyDescent="0.2">
      <c r="E701" s="965"/>
      <c r="F701" s="965"/>
      <c r="G701" s="965"/>
      <c r="H701" s="965"/>
      <c r="I701" s="965"/>
      <c r="J701" s="965"/>
      <c r="K701" s="965"/>
    </row>
    <row r="702" spans="5:11" x14ac:dyDescent="0.2">
      <c r="E702" s="965"/>
      <c r="F702" s="965"/>
      <c r="G702" s="965"/>
      <c r="H702" s="965"/>
      <c r="I702" s="965"/>
      <c r="J702" s="965"/>
      <c r="K702" s="965"/>
    </row>
    <row r="703" spans="5:11" x14ac:dyDescent="0.2">
      <c r="E703" s="965"/>
      <c r="F703" s="965"/>
      <c r="G703" s="965"/>
      <c r="H703" s="965"/>
      <c r="I703" s="965"/>
      <c r="J703" s="965"/>
      <c r="K703" s="965"/>
    </row>
    <row r="704" spans="5:11" x14ac:dyDescent="0.2">
      <c r="E704" s="965"/>
      <c r="F704" s="965"/>
      <c r="G704" s="965"/>
      <c r="H704" s="965"/>
      <c r="I704" s="965"/>
      <c r="J704" s="965"/>
      <c r="K704" s="965"/>
    </row>
    <row r="705" spans="5:11" x14ac:dyDescent="0.2">
      <c r="E705" s="965"/>
      <c r="F705" s="965"/>
      <c r="G705" s="965"/>
      <c r="H705" s="965"/>
      <c r="I705" s="965"/>
      <c r="J705" s="965"/>
      <c r="K705" s="965"/>
    </row>
    <row r="706" spans="5:11" x14ac:dyDescent="0.2">
      <c r="E706" s="965"/>
      <c r="F706" s="965"/>
      <c r="G706" s="965"/>
      <c r="H706" s="965"/>
      <c r="I706" s="965"/>
      <c r="J706" s="965"/>
      <c r="K706" s="965"/>
    </row>
    <row r="707" spans="5:11" x14ac:dyDescent="0.2">
      <c r="E707" s="965"/>
      <c r="F707" s="965"/>
      <c r="G707" s="965"/>
      <c r="H707" s="965"/>
      <c r="I707" s="965"/>
      <c r="J707" s="965"/>
      <c r="K707" s="965"/>
    </row>
    <row r="708" spans="5:11" x14ac:dyDescent="0.2">
      <c r="E708" s="965"/>
      <c r="F708" s="965"/>
      <c r="G708" s="965"/>
      <c r="H708" s="965"/>
      <c r="I708" s="965"/>
      <c r="J708" s="965"/>
      <c r="K708" s="965"/>
    </row>
    <row r="709" spans="5:11" x14ac:dyDescent="0.2">
      <c r="E709" s="965"/>
      <c r="F709" s="965"/>
      <c r="G709" s="965"/>
      <c r="H709" s="965"/>
      <c r="I709" s="965"/>
      <c r="J709" s="965"/>
      <c r="K709" s="965"/>
    </row>
    <row r="710" spans="5:11" x14ac:dyDescent="0.2">
      <c r="E710" s="965"/>
      <c r="F710" s="965"/>
      <c r="G710" s="965"/>
      <c r="H710" s="965"/>
      <c r="I710" s="965"/>
      <c r="J710" s="965"/>
      <c r="K710" s="965"/>
    </row>
    <row r="711" spans="5:11" x14ac:dyDescent="0.2">
      <c r="E711" s="965"/>
      <c r="F711" s="965"/>
      <c r="G711" s="965"/>
      <c r="H711" s="965"/>
      <c r="I711" s="965"/>
      <c r="J711" s="965"/>
      <c r="K711" s="965"/>
    </row>
    <row r="712" spans="5:11" x14ac:dyDescent="0.2">
      <c r="E712" s="965"/>
      <c r="F712" s="965"/>
      <c r="G712" s="965"/>
      <c r="H712" s="965"/>
      <c r="I712" s="965"/>
      <c r="J712" s="965"/>
      <c r="K712" s="965"/>
    </row>
    <row r="713" spans="5:11" x14ac:dyDescent="0.2">
      <c r="E713" s="965"/>
      <c r="F713" s="965"/>
      <c r="G713" s="965"/>
      <c r="H713" s="965"/>
      <c r="I713" s="965"/>
      <c r="J713" s="965"/>
      <c r="K713" s="965"/>
    </row>
    <row r="714" spans="5:11" x14ac:dyDescent="0.2">
      <c r="E714" s="965"/>
      <c r="F714" s="965"/>
      <c r="G714" s="965"/>
      <c r="H714" s="965"/>
      <c r="I714" s="965"/>
      <c r="J714" s="965"/>
      <c r="K714" s="965"/>
    </row>
    <row r="715" spans="5:11" x14ac:dyDescent="0.2">
      <c r="E715" s="965"/>
      <c r="F715" s="965"/>
      <c r="G715" s="965"/>
      <c r="H715" s="965"/>
      <c r="I715" s="965"/>
      <c r="J715" s="965"/>
      <c r="K715" s="965"/>
    </row>
    <row r="716" spans="5:11" x14ac:dyDescent="0.2">
      <c r="E716" s="965"/>
      <c r="F716" s="965"/>
      <c r="G716" s="965"/>
      <c r="H716" s="965"/>
      <c r="I716" s="965"/>
      <c r="J716" s="965"/>
      <c r="K716" s="965"/>
    </row>
    <row r="717" spans="5:11" x14ac:dyDescent="0.2">
      <c r="E717" s="965"/>
      <c r="F717" s="965"/>
      <c r="G717" s="965"/>
      <c r="H717" s="965"/>
      <c r="I717" s="965"/>
      <c r="J717" s="965"/>
      <c r="K717" s="965"/>
    </row>
    <row r="718" spans="5:11" x14ac:dyDescent="0.2">
      <c r="E718" s="965"/>
      <c r="F718" s="965"/>
      <c r="G718" s="965"/>
      <c r="H718" s="965"/>
      <c r="I718" s="965"/>
      <c r="J718" s="965"/>
      <c r="K718" s="965"/>
    </row>
    <row r="719" spans="5:11" x14ac:dyDescent="0.2">
      <c r="E719" s="965"/>
      <c r="F719" s="965"/>
      <c r="G719" s="965"/>
      <c r="H719" s="965"/>
      <c r="I719" s="965"/>
      <c r="J719" s="965"/>
      <c r="K719" s="965"/>
    </row>
    <row r="720" spans="5:11" x14ac:dyDescent="0.2">
      <c r="E720" s="965"/>
      <c r="F720" s="965"/>
      <c r="G720" s="965"/>
      <c r="H720" s="965"/>
      <c r="I720" s="965"/>
      <c r="J720" s="965"/>
      <c r="K720" s="965"/>
    </row>
    <row r="721" spans="5:11" x14ac:dyDescent="0.2">
      <c r="E721" s="965"/>
      <c r="F721" s="965"/>
      <c r="G721" s="965"/>
      <c r="H721" s="965"/>
      <c r="I721" s="965"/>
      <c r="J721" s="965"/>
      <c r="K721" s="965"/>
    </row>
    <row r="722" spans="5:11" x14ac:dyDescent="0.2">
      <c r="E722" s="965"/>
      <c r="F722" s="965"/>
      <c r="G722" s="965"/>
      <c r="H722" s="965"/>
      <c r="I722" s="965"/>
      <c r="J722" s="965"/>
      <c r="K722" s="965"/>
    </row>
    <row r="723" spans="5:11" x14ac:dyDescent="0.2">
      <c r="E723" s="965"/>
      <c r="F723" s="965"/>
      <c r="G723" s="965"/>
      <c r="H723" s="965"/>
      <c r="I723" s="965"/>
      <c r="J723" s="965"/>
      <c r="K723" s="965"/>
    </row>
    <row r="724" spans="5:11" x14ac:dyDescent="0.2">
      <c r="E724" s="965"/>
      <c r="F724" s="965"/>
      <c r="G724" s="965"/>
      <c r="H724" s="965"/>
      <c r="I724" s="965"/>
      <c r="J724" s="965"/>
      <c r="K724" s="965"/>
    </row>
    <row r="725" spans="5:11" x14ac:dyDescent="0.2">
      <c r="E725" s="965"/>
      <c r="F725" s="965"/>
      <c r="G725" s="965"/>
      <c r="H725" s="965"/>
      <c r="I725" s="965"/>
      <c r="J725" s="965"/>
      <c r="K725" s="965"/>
    </row>
    <row r="726" spans="5:11" x14ac:dyDescent="0.2">
      <c r="E726" s="965"/>
      <c r="F726" s="965"/>
      <c r="G726" s="965"/>
      <c r="H726" s="965"/>
      <c r="I726" s="965"/>
      <c r="J726" s="965"/>
      <c r="K726" s="965"/>
    </row>
    <row r="727" spans="5:11" x14ac:dyDescent="0.2">
      <c r="E727" s="965"/>
      <c r="F727" s="965"/>
      <c r="G727" s="965"/>
      <c r="H727" s="965"/>
      <c r="I727" s="965"/>
      <c r="J727" s="965"/>
      <c r="K727" s="965"/>
    </row>
    <row r="728" spans="5:11" x14ac:dyDescent="0.2">
      <c r="E728" s="965"/>
      <c r="F728" s="965"/>
      <c r="G728" s="965"/>
      <c r="H728" s="965"/>
      <c r="I728" s="965"/>
      <c r="J728" s="965"/>
      <c r="K728" s="965"/>
    </row>
    <row r="729" spans="5:11" x14ac:dyDescent="0.2">
      <c r="E729" s="965"/>
      <c r="F729" s="965"/>
      <c r="G729" s="965"/>
      <c r="H729" s="965"/>
      <c r="I729" s="965"/>
      <c r="J729" s="965"/>
      <c r="K729" s="965"/>
    </row>
    <row r="730" spans="5:11" x14ac:dyDescent="0.2">
      <c r="E730" s="965"/>
      <c r="F730" s="965"/>
      <c r="G730" s="965"/>
      <c r="H730" s="965"/>
      <c r="I730" s="965"/>
      <c r="J730" s="965"/>
      <c r="K730" s="965"/>
    </row>
    <row r="731" spans="5:11" x14ac:dyDescent="0.2">
      <c r="E731" s="965"/>
      <c r="F731" s="965"/>
      <c r="G731" s="965"/>
      <c r="H731" s="965"/>
      <c r="I731" s="965"/>
      <c r="J731" s="965"/>
      <c r="K731" s="965"/>
    </row>
    <row r="732" spans="5:11" x14ac:dyDescent="0.2">
      <c r="E732" s="965"/>
      <c r="F732" s="965"/>
      <c r="G732" s="965"/>
      <c r="H732" s="965"/>
      <c r="I732" s="965"/>
      <c r="J732" s="965"/>
      <c r="K732" s="965"/>
    </row>
    <row r="733" spans="5:11" x14ac:dyDescent="0.2">
      <c r="E733" s="965"/>
      <c r="F733" s="965"/>
      <c r="G733" s="965"/>
      <c r="H733" s="965"/>
      <c r="I733" s="965"/>
      <c r="J733" s="965"/>
      <c r="K733" s="965"/>
    </row>
    <row r="734" spans="5:11" x14ac:dyDescent="0.2">
      <c r="E734" s="965"/>
      <c r="F734" s="965"/>
      <c r="G734" s="965"/>
      <c r="H734" s="965"/>
      <c r="I734" s="965"/>
      <c r="J734" s="965"/>
      <c r="K734" s="965"/>
    </row>
    <row r="735" spans="5:11" x14ac:dyDescent="0.2">
      <c r="E735" s="965"/>
      <c r="F735" s="965"/>
      <c r="G735" s="965"/>
      <c r="H735" s="965"/>
      <c r="I735" s="965"/>
      <c r="J735" s="965"/>
      <c r="K735" s="965"/>
    </row>
    <row r="736" spans="5:11" x14ac:dyDescent="0.2">
      <c r="E736" s="965"/>
      <c r="F736" s="965"/>
      <c r="G736" s="965"/>
      <c r="H736" s="965"/>
      <c r="I736" s="965"/>
      <c r="J736" s="965"/>
      <c r="K736" s="965"/>
    </row>
    <row r="737" spans="5:11" x14ac:dyDescent="0.2">
      <c r="E737" s="965"/>
      <c r="F737" s="965"/>
      <c r="G737" s="965"/>
      <c r="H737" s="965"/>
      <c r="I737" s="965"/>
      <c r="J737" s="965"/>
      <c r="K737" s="965"/>
    </row>
    <row r="738" spans="5:11" x14ac:dyDescent="0.2">
      <c r="E738" s="965"/>
      <c r="F738" s="965"/>
      <c r="G738" s="965"/>
      <c r="H738" s="965"/>
      <c r="I738" s="965"/>
      <c r="J738" s="965"/>
      <c r="K738" s="965"/>
    </row>
    <row r="739" spans="5:11" x14ac:dyDescent="0.2">
      <c r="E739" s="965"/>
      <c r="F739" s="965"/>
      <c r="G739" s="965"/>
      <c r="H739" s="965"/>
      <c r="I739" s="965"/>
      <c r="J739" s="965"/>
      <c r="K739" s="965"/>
    </row>
    <row r="740" spans="5:11" x14ac:dyDescent="0.2">
      <c r="E740" s="965"/>
      <c r="F740" s="965"/>
      <c r="G740" s="965"/>
      <c r="H740" s="965"/>
      <c r="I740" s="965"/>
      <c r="J740" s="965"/>
      <c r="K740" s="965"/>
    </row>
    <row r="741" spans="5:11" x14ac:dyDescent="0.2">
      <c r="E741" s="965"/>
      <c r="F741" s="965"/>
      <c r="G741" s="965"/>
      <c r="H741" s="965"/>
      <c r="I741" s="965"/>
      <c r="J741" s="965"/>
      <c r="K741" s="965"/>
    </row>
    <row r="742" spans="5:11" x14ac:dyDescent="0.2">
      <c r="E742" s="965"/>
      <c r="F742" s="965"/>
      <c r="G742" s="965"/>
      <c r="H742" s="965"/>
      <c r="I742" s="965"/>
      <c r="J742" s="965"/>
      <c r="K742" s="965"/>
    </row>
    <row r="743" spans="5:11" x14ac:dyDescent="0.2">
      <c r="E743" s="965"/>
      <c r="F743" s="965"/>
      <c r="G743" s="965"/>
      <c r="H743" s="965"/>
      <c r="I743" s="965"/>
      <c r="J743" s="965"/>
      <c r="K743" s="965"/>
    </row>
    <row r="744" spans="5:11" x14ac:dyDescent="0.2">
      <c r="E744" s="965"/>
      <c r="F744" s="965"/>
      <c r="G744" s="965"/>
      <c r="H744" s="965"/>
      <c r="I744" s="965"/>
      <c r="J744" s="965"/>
      <c r="K744" s="965"/>
    </row>
    <row r="745" spans="5:11" x14ac:dyDescent="0.2">
      <c r="E745" s="965"/>
      <c r="F745" s="965"/>
      <c r="G745" s="965"/>
      <c r="H745" s="965"/>
      <c r="I745" s="965"/>
      <c r="J745" s="965"/>
      <c r="K745" s="965"/>
    </row>
    <row r="746" spans="5:11" x14ac:dyDescent="0.2">
      <c r="E746" s="965"/>
      <c r="F746" s="965"/>
      <c r="G746" s="965"/>
      <c r="H746" s="965"/>
      <c r="I746" s="965"/>
      <c r="J746" s="965"/>
      <c r="K746" s="965"/>
    </row>
    <row r="747" spans="5:11" x14ac:dyDescent="0.2">
      <c r="E747" s="965"/>
      <c r="F747" s="965"/>
      <c r="G747" s="965"/>
      <c r="H747" s="965"/>
      <c r="I747" s="965"/>
      <c r="J747" s="965"/>
      <c r="K747" s="965"/>
    </row>
    <row r="748" spans="5:11" x14ac:dyDescent="0.2">
      <c r="E748" s="965"/>
      <c r="F748" s="965"/>
      <c r="G748" s="965"/>
      <c r="H748" s="965"/>
      <c r="I748" s="965"/>
      <c r="J748" s="965"/>
      <c r="K748" s="965"/>
    </row>
    <row r="749" spans="5:11" x14ac:dyDescent="0.2">
      <c r="E749" s="965"/>
      <c r="F749" s="965"/>
      <c r="G749" s="965"/>
      <c r="H749" s="965"/>
      <c r="I749" s="965"/>
      <c r="J749" s="965"/>
      <c r="K749" s="965"/>
    </row>
    <row r="750" spans="5:11" x14ac:dyDescent="0.2">
      <c r="E750" s="965"/>
      <c r="F750" s="965"/>
      <c r="G750" s="965"/>
      <c r="H750" s="965"/>
      <c r="I750" s="965"/>
      <c r="J750" s="965"/>
      <c r="K750" s="965"/>
    </row>
    <row r="751" spans="5:11" x14ac:dyDescent="0.2">
      <c r="E751" s="965"/>
      <c r="F751" s="965"/>
      <c r="G751" s="965"/>
      <c r="H751" s="965"/>
      <c r="I751" s="965"/>
      <c r="J751" s="965"/>
      <c r="K751" s="965"/>
    </row>
    <row r="752" spans="5:11" x14ac:dyDescent="0.2">
      <c r="E752" s="965"/>
      <c r="F752" s="965"/>
      <c r="G752" s="965"/>
      <c r="H752" s="965"/>
      <c r="I752" s="965"/>
      <c r="J752" s="965"/>
      <c r="K752" s="965"/>
    </row>
    <row r="753" spans="5:11" x14ac:dyDescent="0.2">
      <c r="E753" s="965"/>
      <c r="F753" s="965"/>
      <c r="G753" s="965"/>
      <c r="H753" s="965"/>
      <c r="I753" s="965"/>
      <c r="J753" s="965"/>
      <c r="K753" s="965"/>
    </row>
    <row r="754" spans="5:11" x14ac:dyDescent="0.2">
      <c r="E754" s="965"/>
      <c r="F754" s="965"/>
      <c r="G754" s="965"/>
      <c r="H754" s="965"/>
      <c r="I754" s="965"/>
      <c r="J754" s="965"/>
      <c r="K754" s="965"/>
    </row>
    <row r="755" spans="5:11" x14ac:dyDescent="0.2">
      <c r="E755" s="965"/>
      <c r="F755" s="965"/>
      <c r="G755" s="965"/>
      <c r="H755" s="965"/>
      <c r="I755" s="965"/>
      <c r="J755" s="965"/>
      <c r="K755" s="965"/>
    </row>
    <row r="756" spans="5:11" x14ac:dyDescent="0.2">
      <c r="E756" s="965"/>
      <c r="F756" s="965"/>
      <c r="G756" s="965"/>
      <c r="H756" s="965"/>
      <c r="I756" s="965"/>
      <c r="J756" s="965"/>
      <c r="K756" s="965"/>
    </row>
    <row r="757" spans="5:11" x14ac:dyDescent="0.2">
      <c r="E757" s="965"/>
      <c r="F757" s="965"/>
      <c r="G757" s="965"/>
      <c r="H757" s="965"/>
      <c r="I757" s="965"/>
      <c r="J757" s="965"/>
      <c r="K757" s="965"/>
    </row>
    <row r="758" spans="5:11" x14ac:dyDescent="0.2">
      <c r="E758" s="965"/>
      <c r="F758" s="965"/>
      <c r="G758" s="965"/>
      <c r="H758" s="965"/>
      <c r="I758" s="965"/>
      <c r="J758" s="965"/>
      <c r="K758" s="965"/>
    </row>
    <row r="759" spans="5:11" x14ac:dyDescent="0.2">
      <c r="E759" s="965"/>
      <c r="F759" s="965"/>
      <c r="G759" s="965"/>
      <c r="H759" s="965"/>
      <c r="I759" s="965"/>
      <c r="J759" s="965"/>
      <c r="K759" s="965"/>
    </row>
    <row r="760" spans="5:11" x14ac:dyDescent="0.2">
      <c r="E760" s="965"/>
      <c r="F760" s="965"/>
      <c r="G760" s="965"/>
      <c r="H760" s="965"/>
      <c r="I760" s="965"/>
      <c r="J760" s="965"/>
      <c r="K760" s="965"/>
    </row>
    <row r="761" spans="5:11" x14ac:dyDescent="0.2">
      <c r="E761" s="965"/>
      <c r="F761" s="965"/>
      <c r="G761" s="965"/>
      <c r="H761" s="965"/>
      <c r="I761" s="965"/>
      <c r="J761" s="965"/>
      <c r="K761" s="965"/>
    </row>
    <row r="762" spans="5:11" x14ac:dyDescent="0.2">
      <c r="E762" s="965"/>
      <c r="F762" s="965"/>
      <c r="G762" s="965"/>
      <c r="H762" s="965"/>
      <c r="I762" s="965"/>
      <c r="J762" s="965"/>
      <c r="K762" s="965"/>
    </row>
    <row r="763" spans="5:11" x14ac:dyDescent="0.2">
      <c r="E763" s="965"/>
      <c r="F763" s="965"/>
      <c r="G763" s="965"/>
      <c r="H763" s="965"/>
      <c r="I763" s="965"/>
      <c r="J763" s="965"/>
      <c r="K763" s="965"/>
    </row>
    <row r="764" spans="5:11" x14ac:dyDescent="0.2">
      <c r="E764" s="965"/>
      <c r="F764" s="965"/>
      <c r="G764" s="965"/>
      <c r="H764" s="965"/>
      <c r="I764" s="965"/>
      <c r="J764" s="965"/>
      <c r="K764" s="965"/>
    </row>
    <row r="765" spans="5:11" x14ac:dyDescent="0.2">
      <c r="E765" s="965"/>
      <c r="F765" s="965"/>
      <c r="G765" s="965"/>
      <c r="H765" s="965"/>
      <c r="I765" s="965"/>
      <c r="J765" s="965"/>
      <c r="K765" s="965"/>
    </row>
    <row r="766" spans="5:11" x14ac:dyDescent="0.2">
      <c r="E766" s="965"/>
      <c r="F766" s="965"/>
      <c r="G766" s="965"/>
      <c r="H766" s="965"/>
      <c r="I766" s="965"/>
      <c r="J766" s="965"/>
      <c r="K766" s="965"/>
    </row>
    <row r="767" spans="5:11" x14ac:dyDescent="0.2">
      <c r="E767" s="965"/>
      <c r="F767" s="965"/>
      <c r="G767" s="965"/>
      <c r="H767" s="965"/>
      <c r="I767" s="965"/>
      <c r="J767" s="965"/>
      <c r="K767" s="965"/>
    </row>
    <row r="768" spans="5:11" x14ac:dyDescent="0.2">
      <c r="E768" s="965"/>
      <c r="F768" s="965"/>
      <c r="G768" s="965"/>
      <c r="H768" s="965"/>
      <c r="I768" s="965"/>
      <c r="J768" s="965"/>
      <c r="K768" s="965"/>
    </row>
    <row r="769" spans="5:11" x14ac:dyDescent="0.2">
      <c r="E769" s="965"/>
      <c r="F769" s="965"/>
      <c r="G769" s="965"/>
      <c r="H769" s="965"/>
      <c r="I769" s="965"/>
      <c r="J769" s="965"/>
      <c r="K769" s="965"/>
    </row>
    <row r="770" spans="5:11" x14ac:dyDescent="0.2">
      <c r="E770" s="965"/>
      <c r="F770" s="965"/>
      <c r="G770" s="965"/>
      <c r="H770" s="965"/>
      <c r="I770" s="965"/>
      <c r="J770" s="965"/>
      <c r="K770" s="965"/>
    </row>
    <row r="771" spans="5:11" x14ac:dyDescent="0.2">
      <c r="E771" s="965"/>
      <c r="F771" s="965"/>
      <c r="G771" s="965"/>
      <c r="H771" s="965"/>
      <c r="I771" s="965"/>
      <c r="J771" s="965"/>
      <c r="K771" s="965"/>
    </row>
    <row r="772" spans="5:11" x14ac:dyDescent="0.2">
      <c r="E772" s="965"/>
      <c r="F772" s="965"/>
      <c r="G772" s="965"/>
      <c r="H772" s="965"/>
      <c r="I772" s="965"/>
      <c r="J772" s="965"/>
      <c r="K772" s="965"/>
    </row>
    <row r="773" spans="5:11" x14ac:dyDescent="0.2">
      <c r="E773" s="965"/>
      <c r="F773" s="965"/>
      <c r="G773" s="965"/>
      <c r="H773" s="965"/>
      <c r="I773" s="965"/>
      <c r="J773" s="965"/>
      <c r="K773" s="965"/>
    </row>
    <row r="774" spans="5:11" x14ac:dyDescent="0.2">
      <c r="E774" s="965"/>
      <c r="F774" s="965"/>
      <c r="G774" s="965"/>
      <c r="H774" s="965"/>
      <c r="I774" s="965"/>
      <c r="J774" s="965"/>
      <c r="K774" s="965"/>
    </row>
    <row r="775" spans="5:11" x14ac:dyDescent="0.2">
      <c r="E775" s="965"/>
      <c r="F775" s="965"/>
      <c r="G775" s="965"/>
      <c r="H775" s="965"/>
      <c r="I775" s="965"/>
      <c r="J775" s="965"/>
      <c r="K775" s="965"/>
    </row>
    <row r="776" spans="5:11" x14ac:dyDescent="0.2">
      <c r="E776" s="965"/>
      <c r="F776" s="965"/>
      <c r="G776" s="965"/>
      <c r="H776" s="965"/>
      <c r="I776" s="965"/>
      <c r="J776" s="965"/>
      <c r="K776" s="965"/>
    </row>
    <row r="777" spans="5:11" x14ac:dyDescent="0.2">
      <c r="E777" s="965"/>
      <c r="F777" s="965"/>
      <c r="G777" s="965"/>
      <c r="H777" s="965"/>
      <c r="I777" s="965"/>
      <c r="J777" s="965"/>
      <c r="K777" s="965"/>
    </row>
    <row r="778" spans="5:11" x14ac:dyDescent="0.2">
      <c r="E778" s="965"/>
      <c r="F778" s="965"/>
      <c r="G778" s="965"/>
      <c r="H778" s="965"/>
      <c r="I778" s="965"/>
      <c r="J778" s="965"/>
      <c r="K778" s="965"/>
    </row>
    <row r="779" spans="5:11" x14ac:dyDescent="0.2">
      <c r="E779" s="965"/>
      <c r="F779" s="965"/>
      <c r="G779" s="965"/>
      <c r="H779" s="965"/>
      <c r="I779" s="965"/>
      <c r="J779" s="965"/>
      <c r="K779" s="965"/>
    </row>
    <row r="780" spans="5:11" x14ac:dyDescent="0.2">
      <c r="E780" s="965"/>
      <c r="F780" s="965"/>
      <c r="G780" s="965"/>
      <c r="H780" s="965"/>
      <c r="I780" s="965"/>
      <c r="J780" s="965"/>
      <c r="K780" s="965"/>
    </row>
    <row r="781" spans="5:11" x14ac:dyDescent="0.2">
      <c r="E781" s="965"/>
      <c r="F781" s="965"/>
      <c r="G781" s="965"/>
      <c r="H781" s="965"/>
      <c r="I781" s="965"/>
      <c r="J781" s="965"/>
      <c r="K781" s="965"/>
    </row>
    <row r="782" spans="5:11" x14ac:dyDescent="0.2">
      <c r="E782" s="965"/>
      <c r="F782" s="965"/>
      <c r="G782" s="965"/>
      <c r="H782" s="965"/>
      <c r="I782" s="965"/>
      <c r="J782" s="965"/>
      <c r="K782" s="965"/>
    </row>
    <row r="783" spans="5:11" x14ac:dyDescent="0.2">
      <c r="E783" s="965"/>
      <c r="F783" s="965"/>
      <c r="G783" s="965"/>
      <c r="H783" s="965"/>
      <c r="I783" s="965"/>
      <c r="J783" s="965"/>
      <c r="K783" s="965"/>
    </row>
    <row r="784" spans="5:11" x14ac:dyDescent="0.2">
      <c r="E784" s="965"/>
      <c r="F784" s="965"/>
      <c r="G784" s="965"/>
      <c r="H784" s="965"/>
      <c r="I784" s="965"/>
      <c r="J784" s="965"/>
      <c r="K784" s="965"/>
    </row>
    <row r="785" spans="5:11" x14ac:dyDescent="0.2">
      <c r="E785" s="965"/>
      <c r="F785" s="965"/>
      <c r="G785" s="965"/>
      <c r="H785" s="965"/>
      <c r="I785" s="965"/>
      <c r="J785" s="965"/>
      <c r="K785" s="965"/>
    </row>
    <row r="786" spans="5:11" x14ac:dyDescent="0.2">
      <c r="E786" s="965"/>
      <c r="F786" s="965"/>
      <c r="G786" s="965"/>
      <c r="H786" s="965"/>
      <c r="I786" s="965"/>
      <c r="J786" s="965"/>
      <c r="K786" s="965"/>
    </row>
    <row r="787" spans="5:11" x14ac:dyDescent="0.2">
      <c r="E787" s="965"/>
      <c r="F787" s="965"/>
      <c r="G787" s="965"/>
      <c r="H787" s="965"/>
      <c r="I787" s="965"/>
      <c r="J787" s="965"/>
      <c r="K787" s="965"/>
    </row>
    <row r="788" spans="5:11" x14ac:dyDescent="0.2">
      <c r="E788" s="965"/>
      <c r="F788" s="965"/>
      <c r="G788" s="965"/>
      <c r="H788" s="965"/>
      <c r="I788" s="965"/>
      <c r="J788" s="965"/>
      <c r="K788" s="965"/>
    </row>
    <row r="789" spans="5:11" x14ac:dyDescent="0.2">
      <c r="E789" s="965"/>
      <c r="F789" s="965"/>
      <c r="G789" s="965"/>
      <c r="H789" s="965"/>
      <c r="I789" s="965"/>
      <c r="J789" s="965"/>
      <c r="K789" s="965"/>
    </row>
    <row r="790" spans="5:11" x14ac:dyDescent="0.2">
      <c r="E790" s="965"/>
      <c r="F790" s="965"/>
      <c r="G790" s="965"/>
      <c r="H790" s="965"/>
      <c r="I790" s="965"/>
      <c r="J790" s="965"/>
      <c r="K790" s="965"/>
    </row>
    <row r="791" spans="5:11" x14ac:dyDescent="0.2">
      <c r="E791" s="965"/>
      <c r="F791" s="965"/>
      <c r="G791" s="965"/>
      <c r="H791" s="965"/>
      <c r="I791" s="965"/>
      <c r="J791" s="965"/>
      <c r="K791" s="965"/>
    </row>
    <row r="792" spans="5:11" x14ac:dyDescent="0.2">
      <c r="E792" s="965"/>
      <c r="F792" s="965"/>
      <c r="G792" s="965"/>
      <c r="H792" s="965"/>
      <c r="I792" s="965"/>
      <c r="J792" s="965"/>
      <c r="K792" s="965"/>
    </row>
    <row r="793" spans="5:11" x14ac:dyDescent="0.2">
      <c r="E793" s="965"/>
      <c r="F793" s="965"/>
      <c r="G793" s="965"/>
      <c r="H793" s="965"/>
      <c r="I793" s="965"/>
      <c r="J793" s="965"/>
      <c r="K793" s="965"/>
    </row>
    <row r="794" spans="5:11" x14ac:dyDescent="0.2">
      <c r="E794" s="965"/>
      <c r="F794" s="965"/>
      <c r="G794" s="965"/>
      <c r="H794" s="965"/>
      <c r="I794" s="965"/>
      <c r="J794" s="965"/>
      <c r="K794" s="965"/>
    </row>
    <row r="795" spans="5:11" x14ac:dyDescent="0.2">
      <c r="E795" s="965"/>
      <c r="F795" s="965"/>
      <c r="G795" s="965"/>
      <c r="H795" s="965"/>
      <c r="I795" s="965"/>
      <c r="J795" s="965"/>
      <c r="K795" s="965"/>
    </row>
    <row r="796" spans="5:11" x14ac:dyDescent="0.2">
      <c r="E796" s="965"/>
      <c r="F796" s="965"/>
      <c r="G796" s="965"/>
      <c r="H796" s="965"/>
      <c r="I796" s="965"/>
      <c r="J796" s="965"/>
      <c r="K796" s="965"/>
    </row>
    <row r="797" spans="5:11" x14ac:dyDescent="0.2">
      <c r="E797" s="965"/>
      <c r="F797" s="965"/>
      <c r="G797" s="965"/>
      <c r="H797" s="965"/>
      <c r="I797" s="965"/>
      <c r="J797" s="965"/>
      <c r="K797" s="965"/>
    </row>
    <row r="798" spans="5:11" x14ac:dyDescent="0.2">
      <c r="E798" s="965"/>
      <c r="F798" s="965"/>
      <c r="G798" s="965"/>
      <c r="H798" s="965"/>
      <c r="I798" s="965"/>
      <c r="J798" s="965"/>
      <c r="K798" s="965"/>
    </row>
    <row r="799" spans="5:11" x14ac:dyDescent="0.2">
      <c r="E799" s="965"/>
      <c r="F799" s="965"/>
      <c r="G799" s="965"/>
      <c r="H799" s="965"/>
      <c r="I799" s="965"/>
      <c r="J799" s="965"/>
      <c r="K799" s="965"/>
    </row>
    <row r="800" spans="5:11" x14ac:dyDescent="0.2">
      <c r="E800" s="965"/>
      <c r="F800" s="965"/>
      <c r="G800" s="965"/>
      <c r="H800" s="965"/>
      <c r="I800" s="965"/>
      <c r="J800" s="965"/>
      <c r="K800" s="965"/>
    </row>
    <row r="801" spans="5:11" x14ac:dyDescent="0.2">
      <c r="E801" s="965"/>
      <c r="F801" s="965"/>
      <c r="G801" s="965"/>
      <c r="H801" s="965"/>
      <c r="I801" s="965"/>
      <c r="J801" s="965"/>
      <c r="K801" s="965"/>
    </row>
    <row r="802" spans="5:11" x14ac:dyDescent="0.2">
      <c r="E802" s="965"/>
      <c r="F802" s="965"/>
      <c r="G802" s="965"/>
      <c r="H802" s="965"/>
      <c r="I802" s="965"/>
      <c r="J802" s="965"/>
      <c r="K802" s="965"/>
    </row>
    <row r="803" spans="5:11" x14ac:dyDescent="0.2">
      <c r="E803" s="965"/>
      <c r="F803" s="965"/>
      <c r="G803" s="965"/>
      <c r="H803" s="965"/>
      <c r="I803" s="965"/>
      <c r="J803" s="965"/>
      <c r="K803" s="965"/>
    </row>
    <row r="804" spans="5:11" x14ac:dyDescent="0.2">
      <c r="E804" s="965"/>
      <c r="F804" s="965"/>
      <c r="G804" s="965"/>
      <c r="H804" s="965"/>
      <c r="I804" s="965"/>
      <c r="J804" s="965"/>
      <c r="K804" s="965"/>
    </row>
    <row r="805" spans="5:11" x14ac:dyDescent="0.2">
      <c r="E805" s="965"/>
      <c r="F805" s="965"/>
      <c r="G805" s="965"/>
      <c r="H805" s="965"/>
      <c r="I805" s="965"/>
      <c r="J805" s="965"/>
      <c r="K805" s="965"/>
    </row>
    <row r="806" spans="5:11" x14ac:dyDescent="0.2">
      <c r="E806" s="965"/>
      <c r="F806" s="965"/>
      <c r="G806" s="965"/>
      <c r="H806" s="965"/>
      <c r="I806" s="965"/>
      <c r="J806" s="965"/>
      <c r="K806" s="965"/>
    </row>
    <row r="807" spans="5:11" x14ac:dyDescent="0.2">
      <c r="E807" s="965"/>
      <c r="F807" s="965"/>
      <c r="G807" s="965"/>
      <c r="H807" s="965"/>
      <c r="I807" s="965"/>
      <c r="J807" s="965"/>
      <c r="K807" s="965"/>
    </row>
    <row r="808" spans="5:11" x14ac:dyDescent="0.2">
      <c r="E808" s="965"/>
      <c r="F808" s="965"/>
      <c r="G808" s="965"/>
      <c r="H808" s="965"/>
      <c r="I808" s="965"/>
      <c r="J808" s="965"/>
      <c r="K808" s="965"/>
    </row>
    <row r="809" spans="5:11" x14ac:dyDescent="0.2">
      <c r="E809" s="965"/>
      <c r="F809" s="965"/>
      <c r="G809" s="965"/>
      <c r="H809" s="965"/>
      <c r="I809" s="965"/>
      <c r="J809" s="965"/>
      <c r="K809" s="965"/>
    </row>
    <row r="810" spans="5:11" x14ac:dyDescent="0.2">
      <c r="E810" s="965"/>
      <c r="F810" s="965"/>
      <c r="G810" s="965"/>
      <c r="H810" s="965"/>
      <c r="I810" s="965"/>
      <c r="J810" s="965"/>
      <c r="K810" s="965"/>
    </row>
    <row r="811" spans="5:11" x14ac:dyDescent="0.2">
      <c r="E811" s="965"/>
      <c r="F811" s="965"/>
      <c r="G811" s="965"/>
      <c r="H811" s="965"/>
      <c r="I811" s="965"/>
      <c r="J811" s="965"/>
      <c r="K811" s="965"/>
    </row>
    <row r="812" spans="5:11" x14ac:dyDescent="0.2">
      <c r="E812" s="965"/>
      <c r="F812" s="965"/>
      <c r="G812" s="965"/>
      <c r="H812" s="965"/>
      <c r="I812" s="965"/>
      <c r="J812" s="965"/>
      <c r="K812" s="965"/>
    </row>
    <row r="813" spans="5:11" x14ac:dyDescent="0.2">
      <c r="E813" s="965"/>
      <c r="F813" s="965"/>
      <c r="G813" s="965"/>
      <c r="H813" s="965"/>
      <c r="I813" s="965"/>
      <c r="J813" s="965"/>
      <c r="K813" s="965"/>
    </row>
    <row r="814" spans="5:11" x14ac:dyDescent="0.2">
      <c r="E814" s="965"/>
      <c r="F814" s="965"/>
      <c r="G814" s="965"/>
      <c r="H814" s="965"/>
      <c r="I814" s="965"/>
      <c r="J814" s="965"/>
      <c r="K814" s="965"/>
    </row>
    <row r="815" spans="5:11" x14ac:dyDescent="0.2">
      <c r="E815" s="965"/>
      <c r="F815" s="965"/>
      <c r="G815" s="965"/>
      <c r="H815" s="965"/>
      <c r="I815" s="965"/>
      <c r="J815" s="965"/>
      <c r="K815" s="965"/>
    </row>
    <row r="816" spans="5:11" x14ac:dyDescent="0.2">
      <c r="E816" s="965"/>
      <c r="F816" s="965"/>
      <c r="G816" s="965"/>
      <c r="H816" s="965"/>
      <c r="I816" s="965"/>
      <c r="J816" s="965"/>
      <c r="K816" s="965"/>
    </row>
    <row r="817" spans="5:11" x14ac:dyDescent="0.2">
      <c r="E817" s="965"/>
      <c r="F817" s="965"/>
      <c r="G817" s="965"/>
      <c r="H817" s="965"/>
      <c r="I817" s="965"/>
      <c r="J817" s="965"/>
      <c r="K817" s="965"/>
    </row>
    <row r="818" spans="5:11" x14ac:dyDescent="0.2">
      <c r="E818" s="965"/>
      <c r="F818" s="965"/>
      <c r="G818" s="965"/>
      <c r="H818" s="965"/>
      <c r="I818" s="965"/>
      <c r="J818" s="965"/>
      <c r="K818" s="965"/>
    </row>
    <row r="819" spans="5:11" x14ac:dyDescent="0.2">
      <c r="E819" s="965"/>
      <c r="F819" s="965"/>
      <c r="G819" s="965"/>
      <c r="H819" s="965"/>
      <c r="I819" s="965"/>
      <c r="J819" s="965"/>
      <c r="K819" s="965"/>
    </row>
    <row r="820" spans="5:11" x14ac:dyDescent="0.2">
      <c r="E820" s="965"/>
      <c r="F820" s="965"/>
      <c r="G820" s="965"/>
      <c r="H820" s="965"/>
      <c r="I820" s="965"/>
      <c r="J820" s="965"/>
      <c r="K820" s="965"/>
    </row>
    <row r="821" spans="5:11" x14ac:dyDescent="0.2">
      <c r="E821" s="965"/>
      <c r="F821" s="965"/>
      <c r="G821" s="965"/>
      <c r="H821" s="965"/>
      <c r="I821" s="965"/>
      <c r="J821" s="965"/>
      <c r="K821" s="965"/>
    </row>
    <row r="822" spans="5:11" x14ac:dyDescent="0.2">
      <c r="E822" s="965"/>
      <c r="F822" s="965"/>
      <c r="G822" s="965"/>
      <c r="H822" s="965"/>
      <c r="I822" s="965"/>
      <c r="J822" s="965"/>
      <c r="K822" s="965"/>
    </row>
    <row r="823" spans="5:11" x14ac:dyDescent="0.2">
      <c r="E823" s="965"/>
      <c r="F823" s="965"/>
      <c r="G823" s="965"/>
      <c r="H823" s="965"/>
      <c r="I823" s="965"/>
      <c r="J823" s="965"/>
      <c r="K823" s="965"/>
    </row>
    <row r="824" spans="5:11" x14ac:dyDescent="0.2">
      <c r="E824" s="965"/>
      <c r="F824" s="965"/>
      <c r="G824" s="965"/>
      <c r="H824" s="965"/>
      <c r="I824" s="965"/>
      <c r="J824" s="965"/>
      <c r="K824" s="965"/>
    </row>
    <row r="825" spans="5:11" x14ac:dyDescent="0.2">
      <c r="E825" s="965"/>
      <c r="F825" s="965"/>
      <c r="G825" s="965"/>
      <c r="H825" s="965"/>
      <c r="I825" s="965"/>
      <c r="J825" s="965"/>
      <c r="K825" s="965"/>
    </row>
    <row r="826" spans="5:11" x14ac:dyDescent="0.2">
      <c r="E826" s="965"/>
      <c r="F826" s="965"/>
      <c r="G826" s="965"/>
      <c r="H826" s="965"/>
      <c r="I826" s="965"/>
      <c r="J826" s="965"/>
      <c r="K826" s="965"/>
    </row>
    <row r="827" spans="5:11" x14ac:dyDescent="0.2">
      <c r="E827" s="965"/>
      <c r="F827" s="965"/>
      <c r="G827" s="965"/>
      <c r="H827" s="965"/>
      <c r="I827" s="965"/>
      <c r="J827" s="965"/>
      <c r="K827" s="965"/>
    </row>
    <row r="828" spans="5:11" x14ac:dyDescent="0.2">
      <c r="E828" s="965"/>
      <c r="F828" s="965"/>
      <c r="G828" s="965"/>
      <c r="H828" s="965"/>
      <c r="I828" s="965"/>
      <c r="J828" s="965"/>
      <c r="K828" s="965"/>
    </row>
    <row r="829" spans="5:11" x14ac:dyDescent="0.2">
      <c r="E829" s="965"/>
      <c r="F829" s="965"/>
      <c r="G829" s="965"/>
      <c r="H829" s="965"/>
      <c r="I829" s="965"/>
      <c r="J829" s="965"/>
      <c r="K829" s="965"/>
    </row>
    <row r="830" spans="5:11" x14ac:dyDescent="0.2">
      <c r="E830" s="965"/>
      <c r="F830" s="965"/>
      <c r="G830" s="965"/>
      <c r="H830" s="965"/>
      <c r="I830" s="965"/>
      <c r="J830" s="965"/>
      <c r="K830" s="965"/>
    </row>
    <row r="831" spans="5:11" x14ac:dyDescent="0.2">
      <c r="E831" s="965"/>
      <c r="F831" s="965"/>
      <c r="G831" s="965"/>
      <c r="H831" s="965"/>
      <c r="I831" s="965"/>
      <c r="J831" s="965"/>
      <c r="K831" s="965"/>
    </row>
  </sheetData>
  <autoFilter ref="C1:C831"/>
  <mergeCells count="47">
    <mergeCell ref="A1:R1"/>
    <mergeCell ref="E3:H3"/>
    <mergeCell ref="J3:K3"/>
    <mergeCell ref="L3:M3"/>
    <mergeCell ref="N3:Q3"/>
    <mergeCell ref="A85:D85"/>
    <mergeCell ref="E4:E5"/>
    <mergeCell ref="F4:H4"/>
    <mergeCell ref="P4:P5"/>
    <mergeCell ref="Q4:Q5"/>
    <mergeCell ref="A7:D7"/>
    <mergeCell ref="A10:D10"/>
    <mergeCell ref="A39:D39"/>
    <mergeCell ref="A77:D77"/>
    <mergeCell ref="A82:D82"/>
    <mergeCell ref="A238:D238"/>
    <mergeCell ref="A87:D87"/>
    <mergeCell ref="A212:D212"/>
    <mergeCell ref="A217:D217"/>
    <mergeCell ref="A218:D218"/>
    <mergeCell ref="A220:D220"/>
    <mergeCell ref="A223:D223"/>
    <mergeCell ref="A225:D225"/>
    <mergeCell ref="A227:D227"/>
    <mergeCell ref="A229:D229"/>
    <mergeCell ref="A231:D231"/>
    <mergeCell ref="A233:D233"/>
    <mergeCell ref="A307:D307"/>
    <mergeCell ref="A240:D240"/>
    <mergeCell ref="A250:D250"/>
    <mergeCell ref="A253:D253"/>
    <mergeCell ref="A255:D255"/>
    <mergeCell ref="A258:D258"/>
    <mergeCell ref="A260:D260"/>
    <mergeCell ref="A279:D279"/>
    <mergeCell ref="A289:D289"/>
    <mergeCell ref="A291:D291"/>
    <mergeCell ref="A295:D295"/>
    <mergeCell ref="A306:D306"/>
    <mergeCell ref="A347:D347"/>
    <mergeCell ref="A349:D349"/>
    <mergeCell ref="A324:D324"/>
    <mergeCell ref="A326:D326"/>
    <mergeCell ref="A328:D328"/>
    <mergeCell ref="A329:D329"/>
    <mergeCell ref="A335:D335"/>
    <mergeCell ref="A336:D336"/>
  </mergeCells>
  <printOptions horizontalCentered="1"/>
  <pageMargins left="0" right="0" top="0.39370078740157483" bottom="0.39370078740157483" header="0.31496062992125984" footer="0"/>
  <pageSetup paperSize="9" scale="58" fitToHeight="0" orientation="landscape" r:id="rId1"/>
  <headerFooter>
    <oddFooter>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2019-3-TITUL</vt:lpstr>
      <vt:lpstr>2019 - 3</vt:lpstr>
      <vt:lpstr>'2019 - 3'!Názvy_tisku</vt:lpstr>
      <vt:lpstr>'2019 - 3'!Oblast_tisku</vt:lpstr>
      <vt:lpstr>'2019-3-TITUL'!Oblast_tisku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Ryška Pavel</dc:creator>
  <cp:lastModifiedBy>Dannhoferová Irena</cp:lastModifiedBy>
  <cp:lastPrinted>2019-06-10T06:51:57Z</cp:lastPrinted>
  <dcterms:created xsi:type="dcterms:W3CDTF">2019-04-24T07:39:09Z</dcterms:created>
  <dcterms:modified xsi:type="dcterms:W3CDTF">2019-06-10T06:52:01Z</dcterms:modified>
</cp:coreProperties>
</file>